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stevekemp/Desktop/"/>
    </mc:Choice>
  </mc:AlternateContent>
  <xr:revisionPtr revIDLastSave="0" documentId="13_ncr:1_{7AC86907-09AD-8F48-A0ED-083F23C76059}" xr6:coauthVersionLast="47" xr6:coauthVersionMax="47" xr10:uidLastSave="{00000000-0000-0000-0000-000000000000}"/>
  <bookViews>
    <workbookView xWindow="20480" yWindow="-3720" windowWidth="32000" windowHeight="19500" xr2:uid="{00000000-000D-0000-FFFF-FFFF00000000}"/>
  </bookViews>
  <sheets>
    <sheet name="TOOL-S&amp;C Record" sheetId="16" r:id="rId1"/>
    <sheet name="Dropdowns" sheetId="9" state="hidden" r:id="rId2"/>
    <sheet name="TABS" sheetId="1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6" l="1"/>
  <c r="K15" i="16"/>
  <c r="I15" i="16"/>
  <c r="H15" i="16"/>
  <c r="F15" i="16"/>
  <c r="E15" i="16"/>
  <c r="C15" i="16"/>
  <c r="L14" i="16"/>
  <c r="K14" i="16"/>
  <c r="I14" i="16"/>
  <c r="H14" i="16"/>
  <c r="F14" i="16"/>
  <c r="E14" i="16"/>
  <c r="C14" i="16"/>
  <c r="L13" i="16"/>
  <c r="K13" i="16"/>
  <c r="I13" i="16"/>
  <c r="H13" i="16"/>
  <c r="F13" i="16"/>
  <c r="E13" i="16"/>
  <c r="C13" i="16"/>
  <c r="L12" i="16"/>
  <c r="K12" i="16"/>
  <c r="I12" i="16"/>
  <c r="H12" i="16"/>
  <c r="F12" i="16"/>
  <c r="E12" i="16"/>
  <c r="C12" i="16"/>
  <c r="L11" i="16"/>
  <c r="K11" i="16"/>
  <c r="I11" i="16"/>
  <c r="H11" i="16"/>
  <c r="F11" i="16"/>
  <c r="E11" i="16"/>
  <c r="C11" i="16"/>
  <c r="L10" i="16"/>
  <c r="K10" i="16"/>
  <c r="I10" i="16"/>
  <c r="H10" i="16"/>
  <c r="F10" i="16"/>
  <c r="E10" i="16"/>
  <c r="C10" i="16"/>
  <c r="L9" i="16"/>
  <c r="K9" i="16"/>
  <c r="I9" i="16"/>
  <c r="H9" i="16"/>
  <c r="F9" i="16"/>
  <c r="E9" i="16"/>
  <c r="C9" i="16"/>
  <c r="L8" i="16"/>
  <c r="K8" i="16"/>
  <c r="I8" i="16"/>
  <c r="H8" i="16"/>
  <c r="F8" i="16"/>
  <c r="E8" i="16"/>
  <c r="C8" i="16"/>
  <c r="L7" i="16"/>
  <c r="K7" i="16"/>
  <c r="I7" i="16"/>
  <c r="H7" i="16"/>
  <c r="F7" i="16"/>
  <c r="E7" i="16"/>
  <c r="C7" i="16"/>
  <c r="L6" i="16"/>
  <c r="K6" i="16"/>
  <c r="K16" i="16" s="1"/>
  <c r="K17" i="16" s="1"/>
  <c r="I6" i="16"/>
  <c r="H6" i="16"/>
  <c r="H16" i="16" s="1"/>
  <c r="H17" i="16" s="1"/>
  <c r="F6" i="16"/>
  <c r="E6" i="16"/>
  <c r="E16" i="16" s="1"/>
  <c r="E17" i="16" s="1"/>
  <c r="C6" i="16"/>
  <c r="C16" i="16" s="1"/>
  <c r="C17" i="16" s="1"/>
</calcChain>
</file>

<file path=xl/sharedStrings.xml><?xml version="1.0" encoding="utf-8"?>
<sst xmlns="http://schemas.openxmlformats.org/spreadsheetml/2006/main" count="162" uniqueCount="106">
  <si>
    <t>Pathway Components</t>
  </si>
  <si>
    <t xml:space="preserve">Technical Excellence </t>
  </si>
  <si>
    <t>Utilise a wide range of defensive blade actions against opponents with a variety of footwork</t>
  </si>
  <si>
    <t>Utilise a wide range of offensive blade actions against opponents with a variety of footwork</t>
  </si>
  <si>
    <t>A  select few actions with  proficiency and % success rate.</t>
  </si>
  <si>
    <t>Ability to utilise a wide range of movement patterns against  opponents</t>
  </si>
  <si>
    <t xml:space="preserve">Ability to adapt technique during fight to interpretation of the referee. </t>
  </si>
  <si>
    <t xml:space="preserve">Adaptability &amp; Decision Making </t>
  </si>
  <si>
    <t xml:space="preserve"> A strategy including multiple alternative tactical scenarios, </t>
  </si>
  <si>
    <t>Multiple strategies , based on analysis of opponent and own strengths &amp; weakness</t>
  </si>
  <si>
    <t>Ability to execute strategy during fight, early switching of tactics resulting in successful execution of scoring actions</t>
  </si>
  <si>
    <t>Ability to adapt tactics in-fight to referee interpretation.</t>
  </si>
  <si>
    <t xml:space="preserve">Control and Dominate Distance </t>
  </si>
  <si>
    <t xml:space="preserve">Appreciation of how (Snr) World Top 16  control &amp; dominate distance. </t>
  </si>
  <si>
    <t xml:space="preserve">Able to demonstrate agood level of control and ability to control of distance </t>
  </si>
  <si>
    <t xml:space="preserve">Consistently able to  apply control of distance under pressure </t>
  </si>
  <si>
    <t xml:space="preserve">Correct application of own working distance </t>
  </si>
  <si>
    <t>Consistently able to  effectively execute a successful action at the right time (Tempo)</t>
  </si>
  <si>
    <t>Ability to Tolerate Load</t>
  </si>
  <si>
    <t>Adherence to adequate training load - 2 x quality training per day (8-10 sessions per week, 15-20 hours per week</t>
  </si>
  <si>
    <t xml:space="preserve">Psychologically robust, with sound motor function  </t>
  </si>
  <si>
    <t>Active development of mental resilience under stress.</t>
  </si>
  <si>
    <t xml:space="preserve">Baseline fitness to tolerate increasing load in training </t>
  </si>
  <si>
    <t xml:space="preserve">Baseline fitness to tolerate increasing load in  competition </t>
  </si>
  <si>
    <t>Behaviour and Commitment</t>
  </si>
  <si>
    <t xml:space="preserve">Work Ethic - Driving excellence through day to day approach to training plan, </t>
  </si>
  <si>
    <t xml:space="preserve">Growth Mindset - driving own programme (self-resilience and autonomy). </t>
  </si>
  <si>
    <t xml:space="preserve">Performance Review Decisions based on insights gained by tracking and monitoring own progress </t>
  </si>
  <si>
    <t xml:space="preserve">  Professional approach to competition preparation </t>
  </si>
  <si>
    <t>organising people and performance to effective and efficient pursuit of predetermined objectives</t>
  </si>
  <si>
    <t>Support</t>
  </si>
  <si>
    <t>An Environment promoting athlete autonomy and problem solving, allowing athlete to develop self coaching skills</t>
  </si>
  <si>
    <t xml:space="preserve">support staff; commitment to own ongoing personal development in elite athlete </t>
  </si>
  <si>
    <t xml:space="preserve">Fencer and support team seeks and provides feedback to drive performance </t>
  </si>
  <si>
    <t xml:space="preserve">Suitable training environment (Coach, Facilities)  </t>
  </si>
  <si>
    <t xml:space="preserve">A collaborative partnership between athlete, coaches, clubs and BF to develop </t>
  </si>
  <si>
    <t>Utilise a select few actions with high proficiency and % success rate.</t>
  </si>
  <si>
    <t>T2 Criteria</t>
  </si>
  <si>
    <t xml:space="preserve"> pre-emptive fight strategies to beat every athlete at current level, refined with coach input. </t>
  </si>
  <si>
    <t xml:space="preserve">Pre-emptive fight strategies to beat every athlete at current level, refined with coach input. </t>
  </si>
  <si>
    <t xml:space="preserve">Ability to create a fight strategy including multiple alternative tactical scenarios, </t>
  </si>
  <si>
    <t xml:space="preserve">Professional approach to competition preparation </t>
  </si>
  <si>
    <t>Organising people and performance to effective and efficient pursuit of predetermined objectives</t>
  </si>
  <si>
    <t xml:space="preserve">Support staff; commitment to own ongoing personal development in elite athlete </t>
  </si>
  <si>
    <t xml:space="preserve">Athlete Assessment Results Record </t>
  </si>
  <si>
    <t>This assessment should only be used under the guidance of a quailfied S&amp;C professional</t>
  </si>
  <si>
    <t>Athlete Name:</t>
  </si>
  <si>
    <t>DATE:</t>
  </si>
  <si>
    <t>RAW SCORE</t>
  </si>
  <si>
    <t>CATEGORY</t>
  </si>
  <si>
    <t>% CHANGE FROM T1 - T2</t>
  </si>
  <si>
    <t>% CHANGE FROM T2 - T3</t>
  </si>
  <si>
    <t>% CHANGE FROM T3 - T4</t>
  </si>
  <si>
    <t>30-15 Intermittent test</t>
  </si>
  <si>
    <t>Repeat Spring Ability Test</t>
  </si>
  <si>
    <t xml:space="preserve">5-0-5- Change of Direction </t>
  </si>
  <si>
    <t>Broad Jump</t>
  </si>
  <si>
    <t>3 Hops Dominate Leg</t>
  </si>
  <si>
    <t>3 Hops Non-Dominate Leg</t>
  </si>
  <si>
    <t>Side Plank</t>
  </si>
  <si>
    <t>Plank</t>
  </si>
  <si>
    <t>Calf Raise Right</t>
  </si>
  <si>
    <t>Calf Raise Left</t>
  </si>
  <si>
    <t>CUMULATIVE SCORE</t>
  </si>
  <si>
    <t>Suggested Training programme Level</t>
  </si>
  <si>
    <t xml:space="preserve">Raw Score and Corresponding Category </t>
  </si>
  <si>
    <t>Exercise Catergory</t>
  </si>
  <si>
    <t>19+</t>
  </si>
  <si>
    <t>Repart Sprint Ability Test</t>
  </si>
  <si>
    <t>&lt;80</t>
  </si>
  <si>
    <t>&lt;85</t>
  </si>
  <si>
    <t>&gt;86</t>
  </si>
  <si>
    <t xml:space="preserve">5-0-5 Change of Direction </t>
  </si>
  <si>
    <t>&lt;250</t>
  </si>
  <si>
    <t>&lt;289</t>
  </si>
  <si>
    <t>&gt;290</t>
  </si>
  <si>
    <t>&lt;300</t>
  </si>
  <si>
    <t>&gt;300</t>
  </si>
  <si>
    <t>&gt;600</t>
  </si>
  <si>
    <t>&gt;250</t>
  </si>
  <si>
    <t>&gt;500</t>
  </si>
  <si>
    <t>0-59</t>
  </si>
  <si>
    <t>60-119</t>
  </si>
  <si>
    <t>120+</t>
  </si>
  <si>
    <t>0-60</t>
  </si>
  <si>
    <t>Calf Raise</t>
  </si>
  <si>
    <t>0-19</t>
  </si>
  <si>
    <t>19-24</t>
  </si>
  <si>
    <t>25+</t>
  </si>
  <si>
    <t>Male</t>
  </si>
  <si>
    <t>Female</t>
  </si>
  <si>
    <t>Support (coaches, SS&amp;M)</t>
  </si>
  <si>
    <t>Competition Targets</t>
  </si>
  <si>
    <t>Training Environment</t>
  </si>
  <si>
    <t>Development Considerations</t>
  </si>
  <si>
    <t>Beginner (F1)</t>
  </si>
  <si>
    <t>Intermediate (F2)</t>
  </si>
  <si>
    <t>Proficient (F3)</t>
  </si>
  <si>
    <t>Transition (F4)</t>
  </si>
  <si>
    <t>Potential (T1)</t>
  </si>
  <si>
    <t>Verification (T2)</t>
  </si>
  <si>
    <t>Achieving (T3)</t>
  </si>
  <si>
    <t>Breakthrough (T4)</t>
  </si>
  <si>
    <t>Senior Representation (E1)</t>
  </si>
  <si>
    <t>Senior Success (E2)</t>
  </si>
  <si>
    <t>Guide to the Athlete Assessment Processes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</si>
</sst>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"/>
    <numFmt numFmtId="165" formatCode="dd/mm/yy"/>
    <numFmt numFmtId="166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90"/>
    </xf>
    <xf numFmtId="14" fontId="8" fillId="0" borderId="10" xfId="0" applyNumberFormat="1" applyFont="1" applyBorder="1" applyAlignment="1">
      <alignment horizontal="center" vertical="center" textRotation="90"/>
    </xf>
    <xf numFmtId="14" fontId="8" fillId="0" borderId="9" xfId="0" applyNumberFormat="1" applyFont="1" applyBorder="1" applyAlignment="1">
      <alignment horizontal="center" vertical="center" textRotation="90"/>
    </xf>
    <xf numFmtId="14" fontId="8" fillId="0" borderId="1" xfId="0" applyNumberFormat="1" applyFont="1" applyBorder="1" applyAlignment="1">
      <alignment horizontal="center" vertical="center" textRotation="90"/>
    </xf>
    <xf numFmtId="14" fontId="10" fillId="0" borderId="10" xfId="0" applyNumberFormat="1" applyFont="1" applyBorder="1" applyAlignment="1">
      <alignment horizontal="center" vertical="center" textRotation="90"/>
    </xf>
    <xf numFmtId="165" fontId="10" fillId="0" borderId="10" xfId="0" applyNumberFormat="1" applyFont="1" applyBorder="1" applyAlignment="1">
      <alignment horizontal="center" vertical="center" textRotation="90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textRotation="90" wrapText="1"/>
    </xf>
    <xf numFmtId="166" fontId="8" fillId="2" borderId="2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9" fillId="0" borderId="7" xfId="0" applyFont="1" applyBorder="1" applyAlignment="1">
      <alignment horizontal="center" vertical="center"/>
    </xf>
    <xf numFmtId="0" fontId="3" fillId="0" borderId="8" xfId="0" applyFont="1" applyBorder="1"/>
    <xf numFmtId="164" fontId="8" fillId="0" borderId="22" xfId="0" applyNumberFormat="1" applyFont="1" applyBorder="1" applyAlignment="1">
      <alignment horizontal="center" vertical="center"/>
    </xf>
    <xf numFmtId="0" fontId="3" fillId="0" borderId="23" xfId="0" applyFont="1" applyBorder="1"/>
    <xf numFmtId="164" fontId="8" fillId="0" borderId="12" xfId="0" applyNumberFormat="1" applyFont="1" applyBorder="1" applyAlignment="1">
      <alignment horizontal="center" vertical="center"/>
    </xf>
    <xf numFmtId="0" fontId="3" fillId="0" borderId="24" xfId="0" applyFont="1" applyBorder="1"/>
    <xf numFmtId="0" fontId="13" fillId="2" borderId="4" xfId="0" applyFont="1" applyFill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8" fillId="2" borderId="4" xfId="0" applyFont="1" applyFill="1" applyBorder="1" applyAlignment="1">
      <alignment horizontal="center"/>
    </xf>
    <xf numFmtId="0" fontId="14" fillId="2" borderId="2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C8C8C8"/>
          <bgColor rgb="FFC8C8C8"/>
        </patternFill>
      </fill>
    </dxf>
    <dxf>
      <fill>
        <patternFill patternType="solid">
          <fgColor rgb="FFF8A764"/>
          <bgColor rgb="FFF8A76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se.articulate.com/share/XlG-E1U1P8GyiazBOOm22HamNy4lA3X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Z1000"/>
  <sheetViews>
    <sheetView tabSelected="1" workbookViewId="0">
      <selection activeCell="N4" sqref="N4"/>
    </sheetView>
  </sheetViews>
  <sheetFormatPr baseColWidth="10" defaultColWidth="14.5" defaultRowHeight="15" customHeight="1" x14ac:dyDescent="0.2"/>
  <cols>
    <col min="1" max="1" width="28.83203125" customWidth="1"/>
    <col min="2" max="3" width="5.5" customWidth="1"/>
    <col min="4" max="5" width="4.6640625" customWidth="1"/>
    <col min="6" max="6" width="4.33203125" customWidth="1"/>
    <col min="7" max="7" width="4.6640625" customWidth="1"/>
    <col min="8" max="9" width="4.33203125" customWidth="1"/>
    <col min="10" max="10" width="5" customWidth="1"/>
    <col min="11" max="12" width="4.33203125" customWidth="1"/>
    <col min="13" max="13" width="11.83203125" customWidth="1"/>
    <col min="14" max="14" width="12.83203125" customWidth="1"/>
    <col min="15" max="17" width="10.5" customWidth="1"/>
    <col min="18" max="18" width="8.5" customWidth="1"/>
    <col min="19" max="26" width="8.6640625" customWidth="1"/>
  </cols>
  <sheetData>
    <row r="1" spans="1:26" ht="42.75" customHeight="1" x14ac:dyDescent="0.2">
      <c r="A1" s="45" t="s">
        <v>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7"/>
      <c r="S1" s="3"/>
      <c r="T1" s="3"/>
      <c r="U1" s="4"/>
      <c r="V1" s="4"/>
      <c r="W1" s="4"/>
      <c r="X1" s="4"/>
      <c r="Y1" s="5"/>
      <c r="Z1" s="5"/>
    </row>
    <row r="2" spans="1:26" ht="42.75" customHeight="1" x14ac:dyDescent="0.2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3"/>
      <c r="T2" s="3"/>
      <c r="U2" s="4"/>
      <c r="V2" s="4"/>
      <c r="W2" s="4"/>
      <c r="X2" s="4"/>
      <c r="Y2" s="5"/>
      <c r="Z2" s="5"/>
    </row>
    <row r="3" spans="1:26" ht="25" x14ac:dyDescent="0.2">
      <c r="A3" s="6" t="s">
        <v>46</v>
      </c>
      <c r="B3" s="7"/>
      <c r="C3" s="8"/>
      <c r="D3" s="8"/>
      <c r="E3" s="8"/>
      <c r="F3" s="8"/>
      <c r="G3" s="8"/>
      <c r="H3" s="8"/>
      <c r="I3" s="8"/>
      <c r="J3" s="8"/>
      <c r="K3" s="8"/>
      <c r="L3" s="9"/>
      <c r="M3" s="10"/>
      <c r="N3" s="10"/>
      <c r="O3" s="10"/>
      <c r="P3" s="10"/>
      <c r="Q3" s="10"/>
      <c r="R3" s="10"/>
      <c r="S3" s="3"/>
      <c r="T3" s="3"/>
      <c r="U3" s="4"/>
      <c r="V3" s="4"/>
      <c r="W3" s="4"/>
      <c r="X3" s="4"/>
      <c r="Y3" s="5"/>
      <c r="Z3" s="5"/>
    </row>
    <row r="4" spans="1:26" ht="20" x14ac:dyDescent="0.2">
      <c r="A4" s="11" t="s">
        <v>47</v>
      </c>
      <c r="B4" s="50"/>
      <c r="C4" s="51"/>
      <c r="D4" s="52"/>
      <c r="E4" s="53"/>
      <c r="F4" s="44"/>
      <c r="G4" s="52"/>
      <c r="H4" s="53"/>
      <c r="I4" s="44"/>
      <c r="J4" s="52"/>
      <c r="K4" s="53"/>
      <c r="L4" s="44"/>
      <c r="M4" s="12"/>
      <c r="N4" s="58" t="s">
        <v>105</v>
      </c>
      <c r="O4" s="12"/>
      <c r="P4" s="12"/>
      <c r="Q4" s="12"/>
      <c r="R4" s="12"/>
      <c r="S4" s="12"/>
      <c r="T4" s="12"/>
      <c r="U4" s="4"/>
      <c r="V4" s="4"/>
      <c r="W4" s="4"/>
      <c r="X4" s="4"/>
      <c r="Y4" s="5"/>
      <c r="Z4" s="5"/>
    </row>
    <row r="5" spans="1:26" ht="116" x14ac:dyDescent="0.2">
      <c r="A5" s="13"/>
      <c r="B5" s="14" t="s">
        <v>48</v>
      </c>
      <c r="C5" s="15" t="s">
        <v>49</v>
      </c>
      <c r="D5" s="16" t="s">
        <v>48</v>
      </c>
      <c r="E5" s="17" t="s">
        <v>49</v>
      </c>
      <c r="F5" s="18" t="s">
        <v>50</v>
      </c>
      <c r="G5" s="16" t="s">
        <v>48</v>
      </c>
      <c r="H5" s="17" t="s">
        <v>49</v>
      </c>
      <c r="I5" s="19" t="s">
        <v>51</v>
      </c>
      <c r="J5" s="16" t="s">
        <v>48</v>
      </c>
      <c r="K5" s="17" t="s">
        <v>49</v>
      </c>
      <c r="L5" s="18" t="s">
        <v>52</v>
      </c>
      <c r="M5" s="4"/>
      <c r="N5" s="4"/>
      <c r="O5" s="4"/>
      <c r="P5" s="20"/>
      <c r="Q5" s="20"/>
      <c r="R5" s="20"/>
      <c r="S5" s="4"/>
      <c r="T5" s="4"/>
      <c r="U5" s="4"/>
      <c r="V5" s="4"/>
      <c r="W5" s="4"/>
      <c r="X5" s="4"/>
      <c r="Y5" s="5"/>
      <c r="Z5" s="5"/>
    </row>
    <row r="6" spans="1:26" ht="52.5" customHeight="1" x14ac:dyDescent="0.2">
      <c r="A6" s="21" t="s">
        <v>53</v>
      </c>
      <c r="B6" s="22"/>
      <c r="C6" s="23">
        <f>IF(B6&lt;1,0,IF((#REF!="Male"),IF(B6&lt;16.5,1,IF(B6&lt;18.5,2,3)),IF(B6&lt;19,1,IF(B6&lt;21.5,2,3))))</f>
        <v>0</v>
      </c>
      <c r="D6" s="22"/>
      <c r="E6" s="23">
        <f>IF(D6&lt;1,0,IF((#REF!="Male"),IF(D6&lt;16.5,1,IF(D6&lt;18.5,2,3)),IF(D6&lt;19,1,IF(D6&lt;21.5,2,3))))</f>
        <v>0</v>
      </c>
      <c r="F6" s="24" t="e">
        <f t="shared" ref="F6:F15" si="0">(D6-B6)/ABS(B6)*100</f>
        <v>#DIV/0!</v>
      </c>
      <c r="G6" s="22"/>
      <c r="H6" s="23">
        <f>IF(G6&lt;1,0,IF((#REF!="Male"),IF(G6&lt;16.5,1,IF(G6&lt;18.5,2,3)),IF(G6&lt;19,1,IF(G6&lt;21.5,2,3))))</f>
        <v>0</v>
      </c>
      <c r="I6" s="24" t="e">
        <f t="shared" ref="I6:I15" si="1">(G6-D6)/ABS(D6)*100</f>
        <v>#DIV/0!</v>
      </c>
      <c r="J6" s="22"/>
      <c r="K6" s="23">
        <f>IF(J6&lt;1,0,IF((#REF!="Male"),IF(J6&lt;16.5,1,IF(J6&lt;18.5,2,3)),IF(J6&lt;19,1,IF(J6&lt;21.5,2,3))))</f>
        <v>0</v>
      </c>
      <c r="L6" s="24" t="e">
        <f t="shared" ref="L6:L15" si="2">(J6-G6)/ABS(G6)*100</f>
        <v>#DIV/0!</v>
      </c>
      <c r="M6" s="4"/>
      <c r="N6" s="4"/>
      <c r="O6" s="4"/>
      <c r="P6" s="4"/>
      <c r="Q6" s="4"/>
      <c r="R6" s="25"/>
      <c r="S6" s="4"/>
      <c r="T6" s="4"/>
      <c r="U6" s="4"/>
      <c r="V6" s="4"/>
      <c r="W6" s="4"/>
      <c r="X6" s="4"/>
      <c r="Y6" s="5"/>
      <c r="Z6" s="5"/>
    </row>
    <row r="7" spans="1:26" ht="52.5" customHeight="1" x14ac:dyDescent="0.2">
      <c r="A7" s="21" t="s">
        <v>54</v>
      </c>
      <c r="B7" s="22"/>
      <c r="C7" s="23">
        <f>IF(B7&lt;1,0,IF((#REF!="Male"),IF(B7&lt;80,1,IF(B7&lt;85,2,3)),IF(B7&lt;90,1,IF(B7&lt;90,2,3))))</f>
        <v>0</v>
      </c>
      <c r="D7" s="22"/>
      <c r="E7" s="23">
        <f>IF(D7&lt;1,0,IF((#REF!="Male"),IF(D7&lt;80,1,IF(D7&lt;85,2,3)),IF(D7&lt;90,1,IF(D7&lt;90,2,3))))</f>
        <v>0</v>
      </c>
      <c r="F7" s="24" t="e">
        <f t="shared" si="0"/>
        <v>#DIV/0!</v>
      </c>
      <c r="G7" s="22"/>
      <c r="H7" s="23">
        <f>IF(G7&lt;1,0,IF((#REF!="Male"),IF(G7&lt;80,1,IF(G7&lt;85,2,3)),IF(G7&lt;90,1,IF(G7&lt;90,2,3))))</f>
        <v>0</v>
      </c>
      <c r="I7" s="24" t="e">
        <f t="shared" si="1"/>
        <v>#DIV/0!</v>
      </c>
      <c r="J7" s="22"/>
      <c r="K7" s="23">
        <f>IF(J7&lt;1,0,IF((#REF!="Male"),IF(J7&lt;80,1,IF(J7&lt;85,2,3)),IF(J7&lt;90,1,IF(J7&lt;90,2,3))))</f>
        <v>0</v>
      </c>
      <c r="L7" s="24" t="e">
        <f t="shared" si="2"/>
        <v>#DIV/0!</v>
      </c>
      <c r="M7" s="4"/>
      <c r="N7" s="4"/>
      <c r="O7" s="4"/>
      <c r="P7" s="4"/>
      <c r="Q7" s="4"/>
      <c r="R7" s="25"/>
      <c r="S7" s="4"/>
      <c r="T7" s="4"/>
      <c r="U7" s="4"/>
      <c r="V7" s="4"/>
      <c r="W7" s="4"/>
      <c r="X7" s="4"/>
      <c r="Y7" s="5"/>
      <c r="Z7" s="5"/>
    </row>
    <row r="8" spans="1:26" ht="52.5" customHeight="1" x14ac:dyDescent="0.2">
      <c r="A8" s="21" t="s">
        <v>55</v>
      </c>
      <c r="B8" s="22"/>
      <c r="C8" s="23">
        <f>IF(B8&lt;1,0,IF((#REF!="Male"),IF(B8&gt;18,1,IF(B8&gt;16,2,3)),IF(B8&gt;14,1,IF(B8&gt;14,2,3))))</f>
        <v>0</v>
      </c>
      <c r="D8" s="22"/>
      <c r="E8" s="23">
        <f>IF(D8&lt;1,0,IF((#REF!="Male"),IF(D8&gt;18,1,IF(D8&gt;16,2,3)),IF(D8&gt;14,1,IF(D8&gt;14,2,3))))</f>
        <v>0</v>
      </c>
      <c r="F8" s="24" t="e">
        <f t="shared" si="0"/>
        <v>#DIV/0!</v>
      </c>
      <c r="G8" s="22"/>
      <c r="H8" s="23">
        <f>IF(G8&lt;1,0,IF((#REF!="Male"),IF(G8&gt;18,1,IF(G8&gt;16,2,3)),IF(G8&gt;14,1,IF(G8&gt;14,2,3))))</f>
        <v>0</v>
      </c>
      <c r="I8" s="24" t="e">
        <f t="shared" si="1"/>
        <v>#DIV/0!</v>
      </c>
      <c r="J8" s="22"/>
      <c r="K8" s="23">
        <f>IF(J8&lt;1,0,IF((#REF!="Male"),IF(J8&gt;18,1,IF(J8&gt;16,2,3)),IF(J8&gt;14,1,IF(J8&gt;14,2,3))))</f>
        <v>0</v>
      </c>
      <c r="L8" s="24" t="e">
        <f t="shared" si="2"/>
        <v>#DIV/0!</v>
      </c>
      <c r="M8" s="4"/>
      <c r="N8" s="4"/>
      <c r="O8" s="4"/>
      <c r="P8" s="4"/>
      <c r="Q8" s="4"/>
      <c r="R8" s="25"/>
      <c r="S8" s="4"/>
      <c r="T8" s="4"/>
      <c r="U8" s="4"/>
      <c r="V8" s="4"/>
      <c r="W8" s="4"/>
      <c r="X8" s="4"/>
      <c r="Y8" s="5"/>
      <c r="Z8" s="5"/>
    </row>
    <row r="9" spans="1:26" ht="52.5" customHeight="1" x14ac:dyDescent="0.2">
      <c r="A9" s="21" t="s">
        <v>56</v>
      </c>
      <c r="B9" s="22"/>
      <c r="C9" s="23">
        <f>IF(B9&lt;1,0,IF((#REF!="Male"),IF(B9&lt;250,1,IF(B9&lt;290,2,3)),IF(B9&lt;2915,1,IF(B9&lt;330,2,3))))</f>
        <v>0</v>
      </c>
      <c r="D9" s="22"/>
      <c r="E9" s="23">
        <f>IF(D9&lt;1,0,IF((#REF!="Male"),IF(D9&lt;250,1,IF(D9&lt;290,2,3)),IF(D9&gt;295,1,IF(D9&lt;330,2,3))))</f>
        <v>0</v>
      </c>
      <c r="F9" s="24" t="e">
        <f t="shared" si="0"/>
        <v>#DIV/0!</v>
      </c>
      <c r="G9" s="22"/>
      <c r="H9" s="23">
        <f>IF(G9&lt;1,0,IF((#REF!="Male"),IF(G9&lt;250,1,IF(G9&lt;290,2,3)),IF(G9&lt;290,1,IF(G9&lt;330,2,3))))</f>
        <v>0</v>
      </c>
      <c r="I9" s="24" t="e">
        <f t="shared" si="1"/>
        <v>#DIV/0!</v>
      </c>
      <c r="J9" s="22"/>
      <c r="K9" s="23">
        <f>IF(J9&lt;1,0,IF((#REF!="Male"),IF(J9&lt;250,1,IF(J9&lt;290,2,3)),IF(J9&lt;295,1,IF(J9&lt;330,2,3))))</f>
        <v>0</v>
      </c>
      <c r="L9" s="24" t="e">
        <f t="shared" si="2"/>
        <v>#DIV/0!</v>
      </c>
      <c r="M9" s="4"/>
      <c r="N9" s="4"/>
      <c r="O9" s="4"/>
      <c r="P9" s="4"/>
      <c r="Q9" s="4"/>
      <c r="R9" s="25"/>
      <c r="S9" s="4"/>
      <c r="T9" s="4"/>
      <c r="U9" s="4"/>
      <c r="V9" s="4"/>
      <c r="W9" s="4"/>
      <c r="X9" s="4"/>
      <c r="Y9" s="5"/>
      <c r="Z9" s="5"/>
    </row>
    <row r="10" spans="1:26" ht="52.5" customHeight="1" x14ac:dyDescent="0.2">
      <c r="A10" s="21" t="s">
        <v>57</v>
      </c>
      <c r="B10" s="22"/>
      <c r="C10" s="23">
        <f t="shared" ref="C10:C11" si="3">IF(B10&lt;1,0,IF((#REF!="Male"),IF(B10&lt;300,1,IF(B10&lt;600,2,3)),IF(B10&lt;600,1,IF(B10&lt;600,2,3))))</f>
        <v>0</v>
      </c>
      <c r="D10" s="22"/>
      <c r="E10" s="23">
        <f t="shared" ref="E10:E11" si="4">IF(D10&lt;1,0,IF((#REF!="Male"),IF(D10&lt;300,1,IF(D10&lt;600,2,3)),IF(D10&lt;600,1,IF(D10&lt;600,2,3))))</f>
        <v>0</v>
      </c>
      <c r="F10" s="24" t="e">
        <f t="shared" si="0"/>
        <v>#DIV/0!</v>
      </c>
      <c r="G10" s="22"/>
      <c r="H10" s="23">
        <f t="shared" ref="H10:H11" si="5">IF(G10&lt;1,0,IF((#REF!="Male"),IF(G10&lt;300,1,IF(G10&lt;600,2,3)),IF(G10&lt;600,1,IF(G10&lt;600,2,3))))</f>
        <v>0</v>
      </c>
      <c r="I10" s="24" t="e">
        <f t="shared" si="1"/>
        <v>#DIV/0!</v>
      </c>
      <c r="J10" s="22"/>
      <c r="K10" s="23">
        <f>IF(J10&lt;1,0,IF((#REF!="Male"),IF(J10&lt;300,1,IF(J10&lt;600,2,3)),IF(J10&lt;600,1,IF(J10&lt;600,2,3))))</f>
        <v>0</v>
      </c>
      <c r="L10" s="24" t="e">
        <f t="shared" si="2"/>
        <v>#DIV/0!</v>
      </c>
      <c r="M10" s="4"/>
      <c r="N10" s="4"/>
      <c r="O10" s="4"/>
      <c r="P10" s="4"/>
      <c r="Q10" s="4"/>
      <c r="R10" s="25"/>
      <c r="S10" s="4"/>
      <c r="T10" s="4"/>
      <c r="U10" s="4"/>
      <c r="V10" s="4"/>
      <c r="W10" s="4"/>
      <c r="X10" s="4"/>
      <c r="Y10" s="5"/>
      <c r="Z10" s="5"/>
    </row>
    <row r="11" spans="1:26" ht="52.5" customHeight="1" x14ac:dyDescent="0.2">
      <c r="A11" s="21" t="s">
        <v>58</v>
      </c>
      <c r="B11" s="22"/>
      <c r="C11" s="23">
        <f t="shared" si="3"/>
        <v>0</v>
      </c>
      <c r="D11" s="22"/>
      <c r="E11" s="23">
        <f t="shared" si="4"/>
        <v>0</v>
      </c>
      <c r="F11" s="24" t="e">
        <f t="shared" si="0"/>
        <v>#DIV/0!</v>
      </c>
      <c r="G11" s="22"/>
      <c r="H11" s="23">
        <f t="shared" si="5"/>
        <v>0</v>
      </c>
      <c r="I11" s="24" t="e">
        <f t="shared" si="1"/>
        <v>#DIV/0!</v>
      </c>
      <c r="J11" s="22"/>
      <c r="K11" s="23">
        <f>IF(J11&lt;1,0,IF((#REF!="Male"),IF(J11&lt;250,1,IF(J11&lt;500,2,3)),IF(J11&lt;500,1,IF(J11&lt;500,2,3))))</f>
        <v>0</v>
      </c>
      <c r="L11" s="24" t="e">
        <f t="shared" si="2"/>
        <v>#DIV/0!</v>
      </c>
      <c r="M11" s="4"/>
      <c r="N11" s="4"/>
      <c r="O11" s="4"/>
      <c r="P11" s="4"/>
      <c r="Q11" s="4"/>
      <c r="R11" s="25"/>
      <c r="S11" s="4"/>
      <c r="T11" s="4"/>
      <c r="U11" s="4"/>
      <c r="V11" s="4"/>
      <c r="W11" s="4"/>
      <c r="X11" s="4"/>
      <c r="Y11" s="5"/>
      <c r="Z11" s="5"/>
    </row>
    <row r="12" spans="1:26" ht="52.5" customHeight="1" x14ac:dyDescent="0.2">
      <c r="A12" s="21" t="s">
        <v>59</v>
      </c>
      <c r="B12" s="22"/>
      <c r="C12" s="23">
        <f t="shared" ref="C12:C13" si="6">IF(B12&lt;1,0,IF((#REF!="Male"),IF(B12&lt;60,1,IF(B12&lt;120,2,3)),IF(B12&lt;120,1,IF(B12&lt;15,2,3))))</f>
        <v>0</v>
      </c>
      <c r="D12" s="22"/>
      <c r="E12" s="23">
        <f t="shared" ref="E12:E13" si="7">IF(D12&lt;1,0,IF((#REF!="Male"),IF(D12&lt;60,1,IF(D12&lt;120,2,3)),IF(D12&lt;120,1,IF(D12&lt;15,2,3))))</f>
        <v>0</v>
      </c>
      <c r="F12" s="24" t="e">
        <f t="shared" si="0"/>
        <v>#DIV/0!</v>
      </c>
      <c r="G12" s="22"/>
      <c r="H12" s="23">
        <f t="shared" ref="H12:H13" si="8">IF(G12&lt;1,0,IF((#REF!="Male"),IF(G12&lt;60,1,IF(G12&lt;120,2,3)),IF(G12&lt;120,1,IF(G12&lt;15,2,3))))</f>
        <v>0</v>
      </c>
      <c r="I12" s="24" t="e">
        <f t="shared" si="1"/>
        <v>#DIV/0!</v>
      </c>
      <c r="J12" s="22"/>
      <c r="K12" s="23">
        <f t="shared" ref="K12:K13" si="9">IF(J12&lt;1,0,IF((#REF!="Male"),IF(J12&lt;60,1,IF(J12&lt;120,2,3)),IF(J12&lt;120,1,IF(J12&lt;15,2,3))))</f>
        <v>0</v>
      </c>
      <c r="L12" s="24" t="e">
        <f t="shared" si="2"/>
        <v>#DIV/0!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5"/>
      <c r="Z12" s="5"/>
    </row>
    <row r="13" spans="1:26" ht="52.5" customHeight="1" x14ac:dyDescent="0.2">
      <c r="A13" s="21" t="s">
        <v>60</v>
      </c>
      <c r="B13" s="22"/>
      <c r="C13" s="23">
        <f t="shared" si="6"/>
        <v>0</v>
      </c>
      <c r="D13" s="22"/>
      <c r="E13" s="23">
        <f t="shared" si="7"/>
        <v>0</v>
      </c>
      <c r="F13" s="24" t="e">
        <f t="shared" si="0"/>
        <v>#DIV/0!</v>
      </c>
      <c r="G13" s="22"/>
      <c r="H13" s="23">
        <f t="shared" si="8"/>
        <v>0</v>
      </c>
      <c r="I13" s="24" t="e">
        <f t="shared" si="1"/>
        <v>#DIV/0!</v>
      </c>
      <c r="J13" s="22"/>
      <c r="K13" s="23">
        <f t="shared" si="9"/>
        <v>0</v>
      </c>
      <c r="L13" s="24" t="e">
        <f t="shared" si="2"/>
        <v>#DIV/0!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5"/>
      <c r="Z13" s="5"/>
    </row>
    <row r="14" spans="1:26" ht="52.5" customHeight="1" x14ac:dyDescent="0.2">
      <c r="A14" s="21" t="s">
        <v>61</v>
      </c>
      <c r="B14" s="22"/>
      <c r="C14" s="23">
        <f t="shared" ref="C14:C15" si="10">IF(B14&lt;1,0,IF((#REF!="Male"),IF(B14&lt;20,1,IF(B14&lt;25,2,3)),IF(B14&lt;30,1,IF(B14&lt;27,2,3))))</f>
        <v>0</v>
      </c>
      <c r="D14" s="22"/>
      <c r="E14" s="23">
        <f t="shared" ref="E14:E15" si="11">IF(D14&lt;1,0,IF((#REF!="Male"),IF(D14&lt;20,1,IF(D14&lt;25,2,3)),IF(D14&lt;30,1,IF(D14&lt;27,2,3))))</f>
        <v>0</v>
      </c>
      <c r="F14" s="24" t="e">
        <f t="shared" si="0"/>
        <v>#DIV/0!</v>
      </c>
      <c r="G14" s="22"/>
      <c r="H14" s="23">
        <f t="shared" ref="H14:H15" si="12">IF(G14&lt;1,0,IF((#REF!="Male"),IF(G14&lt;20,1,IF(G14&lt;25,2,3)),IF(G14&lt;30,1,IF(G14&lt;27,2,3))))</f>
        <v>0</v>
      </c>
      <c r="I14" s="24" t="e">
        <f t="shared" si="1"/>
        <v>#DIV/0!</v>
      </c>
      <c r="J14" s="22"/>
      <c r="K14" s="23">
        <f t="shared" ref="K14:K15" si="13">IF(J14&lt;1,0,IF((#REF!="Male"),IF(J14&lt;20,1,IF(J14&lt;25,2,3)),IF(J14&lt;30,1,IF(J14&lt;27,2,3))))</f>
        <v>0</v>
      </c>
      <c r="L14" s="24" t="e">
        <f t="shared" si="2"/>
        <v>#DIV/0!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5"/>
      <c r="Z14" s="5"/>
    </row>
    <row r="15" spans="1:26" ht="52.5" customHeight="1" x14ac:dyDescent="0.2">
      <c r="A15" s="21" t="s">
        <v>62</v>
      </c>
      <c r="B15" s="22"/>
      <c r="C15" s="23">
        <f t="shared" si="10"/>
        <v>0</v>
      </c>
      <c r="D15" s="22"/>
      <c r="E15" s="23">
        <f t="shared" si="11"/>
        <v>0</v>
      </c>
      <c r="F15" s="24" t="e">
        <f t="shared" si="0"/>
        <v>#DIV/0!</v>
      </c>
      <c r="G15" s="22"/>
      <c r="H15" s="23">
        <f t="shared" si="12"/>
        <v>0</v>
      </c>
      <c r="I15" s="24" t="e">
        <f t="shared" si="1"/>
        <v>#DIV/0!</v>
      </c>
      <c r="J15" s="22"/>
      <c r="K15" s="23">
        <f t="shared" si="13"/>
        <v>0</v>
      </c>
      <c r="L15" s="24" t="e">
        <f t="shared" si="2"/>
        <v>#DIV/0!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5"/>
      <c r="Z15" s="5"/>
    </row>
    <row r="16" spans="1:26" ht="20" x14ac:dyDescent="0.2">
      <c r="A16" s="26" t="s">
        <v>63</v>
      </c>
      <c r="B16" s="27"/>
      <c r="C16" s="28">
        <f>C6+C7+C8+C9+C10+C11+C12+C13+C14+C15</f>
        <v>0</v>
      </c>
      <c r="D16" s="29"/>
      <c r="E16" s="28">
        <f>E6+E7+E8+E9+E10+E11+E12+E13+E14+E15</f>
        <v>0</v>
      </c>
      <c r="F16" s="29"/>
      <c r="G16" s="30"/>
      <c r="H16" s="28">
        <f>H6+H7+H8+H9+H10+H11+H12+H13+H14+H15</f>
        <v>0</v>
      </c>
      <c r="I16" s="29"/>
      <c r="J16" s="30"/>
      <c r="K16" s="28">
        <f>K6+K7+K8+K9+K10+K11+K12+K13+K14+K15</f>
        <v>0</v>
      </c>
      <c r="L16" s="2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5"/>
      <c r="Z16" s="5"/>
    </row>
    <row r="17" spans="1:26" ht="34" x14ac:dyDescent="0.2">
      <c r="A17" s="31" t="s">
        <v>64</v>
      </c>
      <c r="B17" s="32"/>
      <c r="C17" s="28">
        <f>IF(C16&lt;1,0,(IF(C16&lt;15,1,IF(C16&lt;23,2,3))))</f>
        <v>0</v>
      </c>
      <c r="D17" s="33"/>
      <c r="E17" s="28">
        <f>IF(E16&lt;1,0,(IF(E16&lt;15,1,IF(E16&lt;23,2,3))))</f>
        <v>0</v>
      </c>
      <c r="F17" s="33"/>
      <c r="G17" s="34"/>
      <c r="H17" s="28">
        <f>IF(H16&lt;1,0,(IF(H16&lt;15,1,IF(H16&lt;23,2,3))))</f>
        <v>0</v>
      </c>
      <c r="I17" s="33"/>
      <c r="J17" s="34"/>
      <c r="K17" s="28">
        <f>IF(K16&lt;1,0,(IF(K16&lt;15,1,IF(K16&lt;23,2,3))))</f>
        <v>0</v>
      </c>
      <c r="L17" s="32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5"/>
      <c r="Z17" s="5"/>
    </row>
    <row r="18" spans="1:26" ht="16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  <c r="Z18" s="5"/>
    </row>
    <row r="19" spans="1:26" ht="16" x14ac:dyDescent="0.2">
      <c r="A19" s="54" t="s">
        <v>65</v>
      </c>
      <c r="B19" s="55"/>
      <c r="C19" s="55"/>
      <c r="D19" s="55"/>
      <c r="E19" s="55"/>
      <c r="F19" s="55"/>
      <c r="G19" s="5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 ht="21.75" customHeight="1" x14ac:dyDescent="0.2">
      <c r="A20" s="35" t="s">
        <v>66</v>
      </c>
      <c r="B20" s="57">
        <v>1</v>
      </c>
      <c r="C20" s="56"/>
      <c r="D20" s="57">
        <v>2</v>
      </c>
      <c r="E20" s="56"/>
      <c r="F20" s="57">
        <v>3</v>
      </c>
      <c r="G20" s="5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ht="21.75" customHeight="1" x14ac:dyDescent="0.2">
      <c r="A21" s="36" t="s">
        <v>53</v>
      </c>
      <c r="B21" s="57">
        <v>16.5</v>
      </c>
      <c r="C21" s="56"/>
      <c r="D21" s="57">
        <v>18.5</v>
      </c>
      <c r="E21" s="56"/>
      <c r="F21" s="57" t="s">
        <v>67</v>
      </c>
      <c r="G21" s="5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Z21" s="5"/>
    </row>
    <row r="22" spans="1:26" ht="21.75" customHeight="1" x14ac:dyDescent="0.2">
      <c r="A22" s="36" t="s">
        <v>68</v>
      </c>
      <c r="B22" s="57" t="s">
        <v>69</v>
      </c>
      <c r="C22" s="56"/>
      <c r="D22" s="57" t="s">
        <v>70</v>
      </c>
      <c r="E22" s="56"/>
      <c r="F22" s="57" t="s">
        <v>71</v>
      </c>
      <c r="G22" s="5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  <c r="Z22" s="5"/>
    </row>
    <row r="23" spans="1:26" ht="21.75" customHeight="1" x14ac:dyDescent="0.2">
      <c r="A23" s="36" t="s">
        <v>72</v>
      </c>
      <c r="B23" s="57">
        <v>19</v>
      </c>
      <c r="C23" s="56"/>
      <c r="D23" s="57">
        <v>17</v>
      </c>
      <c r="E23" s="56"/>
      <c r="F23" s="57">
        <v>16</v>
      </c>
      <c r="G23" s="5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 ht="21.75" customHeight="1" x14ac:dyDescent="0.2">
      <c r="A24" s="36" t="s">
        <v>56</v>
      </c>
      <c r="B24" s="57" t="s">
        <v>73</v>
      </c>
      <c r="C24" s="56"/>
      <c r="D24" s="57" t="s">
        <v>74</v>
      </c>
      <c r="E24" s="56"/>
      <c r="F24" s="57" t="s">
        <v>75</v>
      </c>
      <c r="G24" s="5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  <c r="Z24" s="5"/>
    </row>
    <row r="25" spans="1:26" ht="21.75" customHeight="1" x14ac:dyDescent="0.2">
      <c r="A25" s="21" t="s">
        <v>57</v>
      </c>
      <c r="B25" s="57" t="s">
        <v>76</v>
      </c>
      <c r="C25" s="56"/>
      <c r="D25" s="57" t="s">
        <v>77</v>
      </c>
      <c r="E25" s="56"/>
      <c r="F25" s="57" t="s">
        <v>78</v>
      </c>
      <c r="G25" s="5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  <c r="Z25" s="5"/>
    </row>
    <row r="26" spans="1:26" ht="21.75" customHeight="1" x14ac:dyDescent="0.2">
      <c r="A26" s="21" t="s">
        <v>58</v>
      </c>
      <c r="B26" s="57" t="s">
        <v>73</v>
      </c>
      <c r="C26" s="56"/>
      <c r="D26" s="57" t="s">
        <v>79</v>
      </c>
      <c r="E26" s="56"/>
      <c r="F26" s="57" t="s">
        <v>80</v>
      </c>
      <c r="G26" s="5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  <c r="Z26" s="5"/>
    </row>
    <row r="27" spans="1:26" ht="21.75" customHeight="1" x14ac:dyDescent="0.2">
      <c r="A27" s="36" t="s">
        <v>59</v>
      </c>
      <c r="B27" s="57" t="s">
        <v>81</v>
      </c>
      <c r="C27" s="56"/>
      <c r="D27" s="57" t="s">
        <v>82</v>
      </c>
      <c r="E27" s="56"/>
      <c r="F27" s="57" t="s">
        <v>83</v>
      </c>
      <c r="G27" s="5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 ht="21.75" customHeight="1" x14ac:dyDescent="0.2">
      <c r="A28" s="36" t="s">
        <v>60</v>
      </c>
      <c r="B28" s="57" t="s">
        <v>84</v>
      </c>
      <c r="C28" s="56"/>
      <c r="D28" s="57" t="s">
        <v>82</v>
      </c>
      <c r="E28" s="56"/>
      <c r="F28" s="57" t="s">
        <v>83</v>
      </c>
      <c r="G28" s="5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/>
      <c r="Z28" s="5"/>
    </row>
    <row r="29" spans="1:26" ht="15.75" customHeight="1" x14ac:dyDescent="0.2">
      <c r="A29" s="36" t="s">
        <v>85</v>
      </c>
      <c r="B29" s="57" t="s">
        <v>86</v>
      </c>
      <c r="C29" s="56"/>
      <c r="D29" s="37" t="s">
        <v>87</v>
      </c>
      <c r="E29" s="38"/>
      <c r="F29" s="37" t="s">
        <v>88</v>
      </c>
      <c r="G29" s="38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/>
      <c r="Z29" s="5"/>
    </row>
    <row r="30" spans="1:26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5"/>
    </row>
    <row r="32" spans="1:26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spans="1:26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spans="1:26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spans="1:26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spans="1:26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spans="1:26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spans="1:26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spans="1:26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spans="1:26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spans="1:26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spans="1:26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spans="1:26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spans="1:26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spans="1:26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spans="1:26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spans="1:26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spans="1:26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spans="1:26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spans="1:26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spans="1:26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spans="1:26" ht="15.75" customHeight="1" x14ac:dyDescent="0.2">
      <c r="A52" s="4" t="s">
        <v>89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spans="1:26" ht="15.75" customHeight="1" x14ac:dyDescent="0.2">
      <c r="A53" s="5" t="s">
        <v>90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5">
    <mergeCell ref="B29:C29"/>
    <mergeCell ref="D28:E28"/>
    <mergeCell ref="F28:G28"/>
    <mergeCell ref="B26:C26"/>
    <mergeCell ref="D26:E26"/>
    <mergeCell ref="F26:G26"/>
    <mergeCell ref="B27:C27"/>
    <mergeCell ref="D27:E27"/>
    <mergeCell ref="F27:G27"/>
    <mergeCell ref="B28:C28"/>
    <mergeCell ref="D25:E25"/>
    <mergeCell ref="F25:G25"/>
    <mergeCell ref="B23:C23"/>
    <mergeCell ref="D23:E23"/>
    <mergeCell ref="F23:G23"/>
    <mergeCell ref="B24:C24"/>
    <mergeCell ref="D24:E24"/>
    <mergeCell ref="F24:G24"/>
    <mergeCell ref="B25:C25"/>
    <mergeCell ref="A19:G19"/>
    <mergeCell ref="D22:E22"/>
    <mergeCell ref="F22:G22"/>
    <mergeCell ref="B20:C20"/>
    <mergeCell ref="D20:E20"/>
    <mergeCell ref="F20:G20"/>
    <mergeCell ref="B21:C21"/>
    <mergeCell ref="D21:E21"/>
    <mergeCell ref="F21:G21"/>
    <mergeCell ref="B22:C22"/>
    <mergeCell ref="A1:R1"/>
    <mergeCell ref="A2:R2"/>
    <mergeCell ref="B4:C4"/>
    <mergeCell ref="D4:F4"/>
    <mergeCell ref="G4:I4"/>
    <mergeCell ref="J4:L4"/>
  </mergeCells>
  <conditionalFormatting sqref="C6:C15">
    <cfRule type="cellIs" dxfId="44" priority="1" stopIfTrue="1" operator="lessThan">
      <formula>1</formula>
    </cfRule>
  </conditionalFormatting>
  <conditionalFormatting sqref="C8">
    <cfRule type="cellIs" dxfId="43" priority="2" operator="equal">
      <formula>""" """</formula>
    </cfRule>
  </conditionalFormatting>
  <conditionalFormatting sqref="C16">
    <cfRule type="cellIs" dxfId="42" priority="3" stopIfTrue="1" operator="equal">
      <formula>3</formula>
    </cfRule>
  </conditionalFormatting>
  <conditionalFormatting sqref="C16">
    <cfRule type="cellIs" dxfId="41" priority="4" stopIfTrue="1" operator="equal">
      <formula>1</formula>
    </cfRule>
  </conditionalFormatting>
  <conditionalFormatting sqref="C16">
    <cfRule type="cellIs" dxfId="40" priority="5" stopIfTrue="1" operator="equal">
      <formula>2</formula>
    </cfRule>
  </conditionalFormatting>
  <conditionalFormatting sqref="C17">
    <cfRule type="cellIs" dxfId="39" priority="6" stopIfTrue="1" operator="equal">
      <formula>3</formula>
    </cfRule>
  </conditionalFormatting>
  <conditionalFormatting sqref="C17">
    <cfRule type="cellIs" dxfId="38" priority="7" stopIfTrue="1" operator="equal">
      <formula>1</formula>
    </cfRule>
  </conditionalFormatting>
  <conditionalFormatting sqref="C17">
    <cfRule type="cellIs" dxfId="37" priority="8" stopIfTrue="1" operator="equal">
      <formula>2</formula>
    </cfRule>
  </conditionalFormatting>
  <conditionalFormatting sqref="C6:L15">
    <cfRule type="cellIs" dxfId="36" priority="9" stopIfTrue="1" operator="equal">
      <formula>3</formula>
    </cfRule>
  </conditionalFormatting>
  <conditionalFormatting sqref="C6:L15">
    <cfRule type="cellIs" dxfId="35" priority="10" stopIfTrue="1" operator="equal">
      <formula>1</formula>
    </cfRule>
  </conditionalFormatting>
  <conditionalFormatting sqref="C6:L15">
    <cfRule type="cellIs" dxfId="34" priority="11" stopIfTrue="1" operator="equal">
      <formula>2</formula>
    </cfRule>
  </conditionalFormatting>
  <conditionalFormatting sqref="E6:E7">
    <cfRule type="cellIs" dxfId="33" priority="12" stopIfTrue="1" operator="lessThan">
      <formula>1</formula>
    </cfRule>
  </conditionalFormatting>
  <conditionalFormatting sqref="E8">
    <cfRule type="cellIs" dxfId="32" priority="13" operator="equal">
      <formula>""" """</formula>
    </cfRule>
  </conditionalFormatting>
  <conditionalFormatting sqref="E8">
    <cfRule type="cellIs" dxfId="31" priority="14" stopIfTrue="1" operator="lessThan">
      <formula>1</formula>
    </cfRule>
  </conditionalFormatting>
  <conditionalFormatting sqref="E8">
    <cfRule type="cellIs" dxfId="30" priority="15" operator="equal">
      <formula>""" """</formula>
    </cfRule>
  </conditionalFormatting>
  <conditionalFormatting sqref="E9:E15">
    <cfRule type="cellIs" dxfId="29" priority="16" stopIfTrue="1" operator="lessThan">
      <formula>1</formula>
    </cfRule>
  </conditionalFormatting>
  <conditionalFormatting sqref="E16">
    <cfRule type="cellIs" dxfId="28" priority="17" stopIfTrue="1" operator="equal">
      <formula>3</formula>
    </cfRule>
  </conditionalFormatting>
  <conditionalFormatting sqref="E16">
    <cfRule type="cellIs" dxfId="27" priority="18" stopIfTrue="1" operator="equal">
      <formula>1</formula>
    </cfRule>
  </conditionalFormatting>
  <conditionalFormatting sqref="E16">
    <cfRule type="cellIs" dxfId="26" priority="19" stopIfTrue="1" operator="equal">
      <formula>2</formula>
    </cfRule>
  </conditionalFormatting>
  <conditionalFormatting sqref="E17">
    <cfRule type="cellIs" dxfId="25" priority="20" stopIfTrue="1" operator="equal">
      <formula>3</formula>
    </cfRule>
  </conditionalFormatting>
  <conditionalFormatting sqref="E17">
    <cfRule type="cellIs" dxfId="24" priority="21" stopIfTrue="1" operator="equal">
      <formula>1</formula>
    </cfRule>
  </conditionalFormatting>
  <conditionalFormatting sqref="E17">
    <cfRule type="cellIs" dxfId="23" priority="22" stopIfTrue="1" operator="equal">
      <formula>2</formula>
    </cfRule>
  </conditionalFormatting>
  <conditionalFormatting sqref="F6:F15 I6:I15 L6:L15">
    <cfRule type="cellIs" dxfId="22" priority="23" operator="between">
      <formula>0</formula>
      <formula>-500</formula>
    </cfRule>
  </conditionalFormatting>
  <conditionalFormatting sqref="F6:F15 I6:I15 L6:L15">
    <cfRule type="cellIs" dxfId="21" priority="24" operator="between">
      <formula>0</formula>
      <formula>500</formula>
    </cfRule>
  </conditionalFormatting>
  <conditionalFormatting sqref="H6:H7">
    <cfRule type="cellIs" dxfId="20" priority="25" stopIfTrue="1" operator="lessThan">
      <formula>1</formula>
    </cfRule>
  </conditionalFormatting>
  <conditionalFormatting sqref="H8">
    <cfRule type="cellIs" dxfId="19" priority="26" operator="equal">
      <formula>""" """</formula>
    </cfRule>
  </conditionalFormatting>
  <conditionalFormatting sqref="H8">
    <cfRule type="cellIs" dxfId="18" priority="27" stopIfTrue="1" operator="lessThan">
      <formula>1</formula>
    </cfRule>
  </conditionalFormatting>
  <conditionalFormatting sqref="H8">
    <cfRule type="cellIs" dxfId="17" priority="28" operator="equal">
      <formula>""" """</formula>
    </cfRule>
  </conditionalFormatting>
  <conditionalFormatting sqref="H9:H15">
    <cfRule type="cellIs" dxfId="16" priority="29" stopIfTrue="1" operator="lessThan">
      <formula>1</formula>
    </cfRule>
  </conditionalFormatting>
  <conditionalFormatting sqref="H16 K16">
    <cfRule type="cellIs" dxfId="15" priority="30" stopIfTrue="1" operator="equal">
      <formula>1</formula>
    </cfRule>
  </conditionalFormatting>
  <conditionalFormatting sqref="H16 K16">
    <cfRule type="cellIs" dxfId="14" priority="31" stopIfTrue="1" operator="equal">
      <formula>2</formula>
    </cfRule>
  </conditionalFormatting>
  <conditionalFormatting sqref="H16:H17">
    <cfRule type="cellIs" dxfId="13" priority="32" stopIfTrue="1" operator="equal">
      <formula>3</formula>
    </cfRule>
  </conditionalFormatting>
  <conditionalFormatting sqref="H17">
    <cfRule type="cellIs" dxfId="12" priority="33" stopIfTrue="1" operator="equal">
      <formula>1</formula>
    </cfRule>
  </conditionalFormatting>
  <conditionalFormatting sqref="H17">
    <cfRule type="cellIs" dxfId="11" priority="34" stopIfTrue="1" operator="equal">
      <formula>2</formula>
    </cfRule>
  </conditionalFormatting>
  <conditionalFormatting sqref="K6:K7">
    <cfRule type="cellIs" dxfId="10" priority="35" stopIfTrue="1" operator="lessThan">
      <formula>1</formula>
    </cfRule>
  </conditionalFormatting>
  <conditionalFormatting sqref="K8">
    <cfRule type="cellIs" dxfId="9" priority="36" operator="equal">
      <formula>""" """</formula>
    </cfRule>
  </conditionalFormatting>
  <conditionalFormatting sqref="K8">
    <cfRule type="cellIs" dxfId="8" priority="37" stopIfTrue="1" operator="lessThan">
      <formula>1</formula>
    </cfRule>
  </conditionalFormatting>
  <conditionalFormatting sqref="K8">
    <cfRule type="cellIs" dxfId="7" priority="38" operator="equal">
      <formula>""" """</formula>
    </cfRule>
  </conditionalFormatting>
  <conditionalFormatting sqref="K9:K15">
    <cfRule type="cellIs" dxfId="6" priority="39" stopIfTrue="1" operator="lessThan">
      <formula>1</formula>
    </cfRule>
  </conditionalFormatting>
  <conditionalFormatting sqref="K16:K17">
    <cfRule type="cellIs" dxfId="5" priority="40" stopIfTrue="1" operator="equal">
      <formula>3</formula>
    </cfRule>
  </conditionalFormatting>
  <conditionalFormatting sqref="K17">
    <cfRule type="cellIs" dxfId="4" priority="41" stopIfTrue="1" operator="equal">
      <formula>1</formula>
    </cfRule>
  </conditionalFormatting>
  <conditionalFormatting sqref="K17">
    <cfRule type="cellIs" dxfId="3" priority="42" stopIfTrue="1" operator="equal">
      <formula>2</formula>
    </cfRule>
  </conditionalFormatting>
  <conditionalFormatting sqref="R6:R11">
    <cfRule type="cellIs" dxfId="2" priority="43" stopIfTrue="1" operator="between">
      <formula>5</formula>
      <formula>5</formula>
    </cfRule>
  </conditionalFormatting>
  <conditionalFormatting sqref="R6:R11">
    <cfRule type="cellIs" dxfId="1" priority="44" stopIfTrue="1" operator="between">
      <formula>1.01</formula>
      <formula>3</formula>
    </cfRule>
  </conditionalFormatting>
  <conditionalFormatting sqref="R6:R11">
    <cfRule type="cellIs" dxfId="0" priority="45" stopIfTrue="1" operator="between">
      <formula>3.01</formula>
      <formula>4.99</formula>
    </cfRule>
  </conditionalFormatting>
  <hyperlinks>
    <hyperlink ref="N4" r:id="rId1" xr:uid="{ACFA5853-69DA-CB4B-A749-1FF0170CFD4E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1000"/>
  <sheetViews>
    <sheetView workbookViewId="0">
      <selection activeCell="Q41" sqref="Q41"/>
    </sheetView>
  </sheetViews>
  <sheetFormatPr baseColWidth="10" defaultColWidth="14.5" defaultRowHeight="15" customHeight="1" x14ac:dyDescent="0.2"/>
  <cols>
    <col min="1" max="1" width="31.5" customWidth="1"/>
    <col min="2" max="26" width="8.6640625" customWidth="1"/>
  </cols>
  <sheetData>
    <row r="1" spans="1:6" ht="14.25" customHeight="1" x14ac:dyDescent="0.2"/>
    <row r="2" spans="1:6" ht="14.25" customHeight="1" x14ac:dyDescent="0.2"/>
    <row r="3" spans="1:6" ht="14.25" customHeight="1" x14ac:dyDescent="0.2">
      <c r="A3" s="1" t="s">
        <v>0</v>
      </c>
    </row>
    <row r="4" spans="1:6" ht="14.25" customHeight="1" x14ac:dyDescent="0.2">
      <c r="A4" s="2" t="s">
        <v>1</v>
      </c>
    </row>
    <row r="5" spans="1:6" ht="14.25" customHeight="1" x14ac:dyDescent="0.2">
      <c r="A5" s="2" t="s">
        <v>7</v>
      </c>
    </row>
    <row r="6" spans="1:6" ht="14.25" customHeight="1" x14ac:dyDescent="0.2">
      <c r="A6" s="2" t="s">
        <v>12</v>
      </c>
    </row>
    <row r="7" spans="1:6" ht="14.25" customHeight="1" x14ac:dyDescent="0.2">
      <c r="A7" s="2" t="s">
        <v>18</v>
      </c>
    </row>
    <row r="8" spans="1:6" ht="14.25" customHeight="1" x14ac:dyDescent="0.2">
      <c r="A8" s="2" t="s">
        <v>24</v>
      </c>
    </row>
    <row r="9" spans="1:6" ht="14.25" customHeight="1" x14ac:dyDescent="0.2">
      <c r="A9" s="2" t="s">
        <v>30</v>
      </c>
    </row>
    <row r="10" spans="1:6" ht="14.25" customHeight="1" x14ac:dyDescent="0.2"/>
    <row r="11" spans="1:6" ht="14.25" customHeight="1" x14ac:dyDescent="0.2"/>
    <row r="12" spans="1:6" ht="14.25" customHeight="1" x14ac:dyDescent="0.2">
      <c r="A12" s="2" t="s">
        <v>37</v>
      </c>
    </row>
    <row r="13" spans="1:6" ht="14.25" customHeight="1" x14ac:dyDescent="0.2">
      <c r="A13" s="2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</row>
    <row r="14" spans="1:6" ht="14.25" customHeight="1" x14ac:dyDescent="0.2">
      <c r="A14" s="2" t="s">
        <v>7</v>
      </c>
      <c r="B14" s="2" t="s">
        <v>38</v>
      </c>
      <c r="C14" s="2" t="s">
        <v>8</v>
      </c>
      <c r="D14" s="2" t="s">
        <v>9</v>
      </c>
      <c r="E14" s="2" t="s">
        <v>10</v>
      </c>
      <c r="F14" s="2" t="s">
        <v>11</v>
      </c>
    </row>
    <row r="15" spans="1:6" ht="14.25" customHeight="1" x14ac:dyDescent="0.2">
      <c r="A15" s="2" t="s">
        <v>12</v>
      </c>
      <c r="B15" s="2" t="s">
        <v>13</v>
      </c>
      <c r="C15" s="2" t="s">
        <v>14</v>
      </c>
      <c r="D15" s="2" t="s">
        <v>15</v>
      </c>
      <c r="E15" s="2" t="s">
        <v>16</v>
      </c>
      <c r="F15" s="2" t="s">
        <v>17</v>
      </c>
    </row>
    <row r="16" spans="1:6" ht="14.25" customHeight="1" x14ac:dyDescent="0.2">
      <c r="A16" s="2" t="s">
        <v>18</v>
      </c>
      <c r="B16" s="2" t="s">
        <v>19</v>
      </c>
      <c r="C16" s="2" t="s">
        <v>20</v>
      </c>
      <c r="D16" s="2" t="s">
        <v>21</v>
      </c>
      <c r="E16" s="2" t="s">
        <v>22</v>
      </c>
      <c r="F16" s="2" t="s">
        <v>23</v>
      </c>
    </row>
    <row r="17" spans="1:6" ht="14.25" customHeight="1" x14ac:dyDescent="0.2">
      <c r="A17" s="2" t="s">
        <v>24</v>
      </c>
      <c r="B17" s="2" t="s">
        <v>25</v>
      </c>
      <c r="C17" s="2" t="s">
        <v>26</v>
      </c>
      <c r="D17" s="2" t="s">
        <v>27</v>
      </c>
      <c r="E17" s="2" t="s">
        <v>28</v>
      </c>
      <c r="F17" s="2" t="s">
        <v>29</v>
      </c>
    </row>
    <row r="18" spans="1:6" ht="14.25" customHeight="1" x14ac:dyDescent="0.2">
      <c r="A18" s="2" t="s">
        <v>30</v>
      </c>
      <c r="B18" s="2" t="s">
        <v>31</v>
      </c>
      <c r="C18" s="2" t="s">
        <v>32</v>
      </c>
      <c r="D18" s="2" t="s">
        <v>33</v>
      </c>
      <c r="E18" s="2" t="s">
        <v>34</v>
      </c>
      <c r="F18" s="2" t="s">
        <v>35</v>
      </c>
    </row>
    <row r="19" spans="1:6" ht="14.25" customHeight="1" x14ac:dyDescent="0.2"/>
    <row r="20" spans="1:6" ht="14.25" customHeight="1" x14ac:dyDescent="0.2"/>
    <row r="21" spans="1:6" ht="14.25" customHeight="1" x14ac:dyDescent="0.2">
      <c r="A21" s="1" t="s">
        <v>1</v>
      </c>
    </row>
    <row r="22" spans="1:6" ht="14.25" customHeight="1" x14ac:dyDescent="0.2">
      <c r="A22" s="2" t="s">
        <v>2</v>
      </c>
    </row>
    <row r="23" spans="1:6" ht="14.25" customHeight="1" x14ac:dyDescent="0.2">
      <c r="A23" s="2" t="s">
        <v>3</v>
      </c>
    </row>
    <row r="24" spans="1:6" ht="14.25" customHeight="1" x14ac:dyDescent="0.2">
      <c r="A24" s="2" t="s">
        <v>36</v>
      </c>
    </row>
    <row r="25" spans="1:6" ht="14.25" customHeight="1" x14ac:dyDescent="0.2">
      <c r="A25" s="2" t="s">
        <v>5</v>
      </c>
    </row>
    <row r="26" spans="1:6" ht="14.25" customHeight="1" x14ac:dyDescent="0.2">
      <c r="A26" s="2" t="s">
        <v>6</v>
      </c>
    </row>
    <row r="27" spans="1:6" ht="14.25" customHeight="1" x14ac:dyDescent="0.2"/>
    <row r="28" spans="1:6" ht="14.25" customHeight="1" x14ac:dyDescent="0.2">
      <c r="A28" s="1" t="s">
        <v>7</v>
      </c>
    </row>
    <row r="29" spans="1:6" ht="14.25" customHeight="1" x14ac:dyDescent="0.2">
      <c r="A29" s="2" t="s">
        <v>39</v>
      </c>
    </row>
    <row r="30" spans="1:6" ht="14.25" customHeight="1" x14ac:dyDescent="0.2">
      <c r="A30" s="2" t="s">
        <v>40</v>
      </c>
    </row>
    <row r="31" spans="1:6" ht="14.25" customHeight="1" x14ac:dyDescent="0.2">
      <c r="A31" s="2" t="s">
        <v>9</v>
      </c>
    </row>
    <row r="32" spans="1:6" ht="14.25" customHeight="1" x14ac:dyDescent="0.2">
      <c r="A32" s="2" t="s">
        <v>10</v>
      </c>
    </row>
    <row r="33" spans="1:1" ht="14.25" customHeight="1" x14ac:dyDescent="0.2">
      <c r="A33" s="2" t="s">
        <v>11</v>
      </c>
    </row>
    <row r="34" spans="1:1" ht="14.25" customHeight="1" x14ac:dyDescent="0.2"/>
    <row r="35" spans="1:1" ht="14.25" customHeight="1" x14ac:dyDescent="0.2"/>
    <row r="36" spans="1:1" ht="14.25" customHeight="1" x14ac:dyDescent="0.2">
      <c r="A36" s="2" t="s">
        <v>12</v>
      </c>
    </row>
    <row r="37" spans="1:1" ht="14.25" customHeight="1" x14ac:dyDescent="0.2">
      <c r="A37" s="2" t="s">
        <v>13</v>
      </c>
    </row>
    <row r="38" spans="1:1" ht="14.25" customHeight="1" x14ac:dyDescent="0.2">
      <c r="A38" s="2" t="s">
        <v>14</v>
      </c>
    </row>
    <row r="39" spans="1:1" ht="14.25" customHeight="1" x14ac:dyDescent="0.2">
      <c r="A39" s="2" t="s">
        <v>15</v>
      </c>
    </row>
    <row r="40" spans="1:1" ht="14.25" customHeight="1" x14ac:dyDescent="0.2">
      <c r="A40" s="2" t="s">
        <v>16</v>
      </c>
    </row>
    <row r="41" spans="1:1" ht="14.25" customHeight="1" x14ac:dyDescent="0.2">
      <c r="A41" s="2" t="s">
        <v>17</v>
      </c>
    </row>
    <row r="42" spans="1:1" ht="14.25" customHeight="1" x14ac:dyDescent="0.2"/>
    <row r="43" spans="1:1" ht="14.25" customHeight="1" x14ac:dyDescent="0.2">
      <c r="A43" s="2" t="s">
        <v>18</v>
      </c>
    </row>
    <row r="44" spans="1:1" ht="14.25" customHeight="1" x14ac:dyDescent="0.2">
      <c r="A44" s="2" t="s">
        <v>19</v>
      </c>
    </row>
    <row r="45" spans="1:1" ht="14.25" customHeight="1" x14ac:dyDescent="0.2">
      <c r="A45" s="2" t="s">
        <v>20</v>
      </c>
    </row>
    <row r="46" spans="1:1" ht="14.25" customHeight="1" x14ac:dyDescent="0.2">
      <c r="A46" s="2" t="s">
        <v>21</v>
      </c>
    </row>
    <row r="47" spans="1:1" ht="14.25" customHeight="1" x14ac:dyDescent="0.2">
      <c r="A47" s="2" t="s">
        <v>22</v>
      </c>
    </row>
    <row r="48" spans="1:1" ht="14.25" customHeight="1" x14ac:dyDescent="0.2">
      <c r="A48" s="2" t="s">
        <v>23</v>
      </c>
    </row>
    <row r="49" spans="1:1" ht="14.25" customHeight="1" x14ac:dyDescent="0.2"/>
    <row r="50" spans="1:1" ht="14.25" customHeight="1" x14ac:dyDescent="0.2"/>
    <row r="51" spans="1:1" ht="14.25" customHeight="1" x14ac:dyDescent="0.2">
      <c r="A51" s="2" t="s">
        <v>24</v>
      </c>
    </row>
    <row r="52" spans="1:1" ht="14.25" customHeight="1" x14ac:dyDescent="0.2">
      <c r="A52" s="2" t="s">
        <v>25</v>
      </c>
    </row>
    <row r="53" spans="1:1" ht="14.25" customHeight="1" x14ac:dyDescent="0.2">
      <c r="A53" s="2" t="s">
        <v>26</v>
      </c>
    </row>
    <row r="54" spans="1:1" ht="14.25" customHeight="1" x14ac:dyDescent="0.2">
      <c r="A54" s="2" t="s">
        <v>27</v>
      </c>
    </row>
    <row r="55" spans="1:1" ht="14.25" customHeight="1" x14ac:dyDescent="0.2">
      <c r="A55" s="2" t="s">
        <v>41</v>
      </c>
    </row>
    <row r="56" spans="1:1" ht="14.25" customHeight="1" x14ac:dyDescent="0.2">
      <c r="A56" s="2" t="s">
        <v>42</v>
      </c>
    </row>
    <row r="57" spans="1:1" ht="14.25" customHeight="1" x14ac:dyDescent="0.2"/>
    <row r="58" spans="1:1" ht="14.25" customHeight="1" x14ac:dyDescent="0.2"/>
    <row r="59" spans="1:1" ht="14.25" customHeight="1" x14ac:dyDescent="0.2">
      <c r="A59" s="2" t="s">
        <v>30</v>
      </c>
    </row>
    <row r="60" spans="1:1" ht="14.25" customHeight="1" x14ac:dyDescent="0.2">
      <c r="A60" s="2" t="s">
        <v>31</v>
      </c>
    </row>
    <row r="61" spans="1:1" ht="14.25" customHeight="1" x14ac:dyDescent="0.2">
      <c r="A61" s="2" t="s">
        <v>43</v>
      </c>
    </row>
    <row r="62" spans="1:1" ht="14.25" customHeight="1" x14ac:dyDescent="0.2">
      <c r="A62" s="2" t="s">
        <v>33</v>
      </c>
    </row>
    <row r="63" spans="1:1" ht="14.25" customHeight="1" x14ac:dyDescent="0.2">
      <c r="A63" s="2" t="s">
        <v>34</v>
      </c>
    </row>
    <row r="64" spans="1:1" ht="14.25" customHeight="1" x14ac:dyDescent="0.2">
      <c r="A64" s="2" t="s">
        <v>35</v>
      </c>
    </row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workbookViewId="0"/>
  </sheetViews>
  <sheetFormatPr baseColWidth="10" defaultColWidth="14.5" defaultRowHeight="15" customHeight="1" x14ac:dyDescent="0.2"/>
  <cols>
    <col min="1" max="1" width="44.83203125" customWidth="1"/>
    <col min="2" max="26" width="11.5" customWidth="1"/>
  </cols>
  <sheetData>
    <row r="1" spans="1:26" ht="14.25" customHeight="1" x14ac:dyDescent="0.2"/>
    <row r="2" spans="1:26" ht="14.25" customHeight="1" x14ac:dyDescent="0.2">
      <c r="A2" s="39" t="s">
        <v>1</v>
      </c>
    </row>
    <row r="3" spans="1:26" ht="14.25" customHeight="1" x14ac:dyDescent="0.2">
      <c r="A3" s="39" t="s">
        <v>7</v>
      </c>
    </row>
    <row r="4" spans="1:26" ht="14.25" customHeight="1" x14ac:dyDescent="0.2">
      <c r="A4" s="39" t="s">
        <v>12</v>
      </c>
    </row>
    <row r="5" spans="1:26" ht="14.25" customHeight="1" x14ac:dyDescent="0.2">
      <c r="A5" s="39" t="s">
        <v>18</v>
      </c>
    </row>
    <row r="6" spans="1:26" ht="14.25" customHeight="1" x14ac:dyDescent="0.2">
      <c r="A6" s="39" t="s">
        <v>24</v>
      </c>
    </row>
    <row r="7" spans="1:26" ht="14.25" customHeight="1" x14ac:dyDescent="0.2">
      <c r="A7" s="39" t="s">
        <v>91</v>
      </c>
    </row>
    <row r="8" spans="1:26" ht="14.25" customHeight="1" x14ac:dyDescent="0.2">
      <c r="A8" s="39" t="s">
        <v>92</v>
      </c>
    </row>
    <row r="9" spans="1:26" ht="14.25" customHeight="1" x14ac:dyDescent="0.2">
      <c r="A9" s="39" t="s">
        <v>93</v>
      </c>
    </row>
    <row r="10" spans="1:26" ht="14.25" customHeight="1" x14ac:dyDescent="0.2">
      <c r="A10" s="39" t="s">
        <v>94</v>
      </c>
    </row>
    <row r="11" spans="1:26" ht="14.25" customHeight="1" x14ac:dyDescent="0.2"/>
    <row r="12" spans="1:26" ht="18.75" customHeight="1" x14ac:dyDescent="0.2">
      <c r="A12" s="39" t="s">
        <v>95</v>
      </c>
      <c r="B12" s="40">
        <v>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4.25" customHeight="1" x14ac:dyDescent="0.2">
      <c r="A13" s="39" t="s">
        <v>96</v>
      </c>
      <c r="B13" s="41">
        <v>2</v>
      </c>
    </row>
    <row r="14" spans="1:26" ht="14.25" customHeight="1" x14ac:dyDescent="0.2">
      <c r="A14" s="39" t="s">
        <v>97</v>
      </c>
      <c r="B14" s="41">
        <v>3</v>
      </c>
    </row>
    <row r="15" spans="1:26" ht="14.25" customHeight="1" x14ac:dyDescent="0.2">
      <c r="A15" s="42" t="s">
        <v>98</v>
      </c>
      <c r="B15" s="41">
        <v>4</v>
      </c>
    </row>
    <row r="16" spans="1:26" ht="14.25" customHeight="1" x14ac:dyDescent="0.2">
      <c r="A16" s="42" t="s">
        <v>99</v>
      </c>
      <c r="B16" s="41">
        <v>5</v>
      </c>
    </row>
    <row r="17" spans="1:2" ht="14.25" customHeight="1" x14ac:dyDescent="0.2">
      <c r="A17" s="42" t="s">
        <v>100</v>
      </c>
      <c r="B17" s="41">
        <v>6</v>
      </c>
    </row>
    <row r="18" spans="1:2" ht="14.25" customHeight="1" x14ac:dyDescent="0.2">
      <c r="A18" s="42" t="s">
        <v>101</v>
      </c>
      <c r="B18" s="41">
        <v>7</v>
      </c>
    </row>
    <row r="19" spans="1:2" ht="14.25" customHeight="1" x14ac:dyDescent="0.2">
      <c r="A19" s="42" t="s">
        <v>102</v>
      </c>
      <c r="B19" s="41">
        <v>8</v>
      </c>
    </row>
    <row r="20" spans="1:2" ht="14.25" customHeight="1" x14ac:dyDescent="0.2">
      <c r="A20" s="39" t="s">
        <v>103</v>
      </c>
      <c r="B20" s="41">
        <v>9</v>
      </c>
    </row>
    <row r="21" spans="1:2" ht="14.25" customHeight="1" x14ac:dyDescent="0.2">
      <c r="A21" s="43" t="s">
        <v>104</v>
      </c>
      <c r="B21" s="41">
        <v>10</v>
      </c>
    </row>
    <row r="22" spans="1:2" ht="14.25" customHeight="1" x14ac:dyDescent="0.2">
      <c r="A22" s="43"/>
    </row>
    <row r="23" spans="1:2" ht="14.25" customHeight="1" x14ac:dyDescent="0.2"/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TOOL-S&amp;C Record</vt:lpstr>
      <vt:lpstr>Dropdowns</vt:lpstr>
      <vt:lpstr>TABS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Kemp</cp:lastModifiedBy>
  <dcterms:created xsi:type="dcterms:W3CDTF">2023-11-09T20:29:31Z</dcterms:created>
  <dcterms:modified xsi:type="dcterms:W3CDTF">2023-11-17T23:13:05Z</dcterms:modified>
</cp:coreProperties>
</file>