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mit\Documents\peter.smith@englandfencing.org.uk\IT 2013\Foil Rankings\J&amp;C\2019-20\200308\"/>
    </mc:Choice>
  </mc:AlternateContent>
  <xr:revisionPtr revIDLastSave="0" documentId="13_ncr:1_{6FD7CD21-9A54-4CF2-B11D-AE79F86F5087}" xr6:coauthVersionLast="45" xr6:coauthVersionMax="45" xr10:uidLastSave="{00000000-0000-0000-0000-000000000000}"/>
  <bookViews>
    <workbookView xWindow="-103" yWindow="-103" windowWidth="23657" windowHeight="15394" xr2:uid="{00000000-000D-0000-FFFF-FFFF00000000}"/>
  </bookViews>
  <sheets>
    <sheet name="Ranking" sheetId="1" r:id="rId1"/>
    <sheet name="Input" sheetId="2" r:id="rId2"/>
    <sheet name="Points" sheetId="4" r:id="rId3"/>
  </sheets>
  <definedNames>
    <definedName name="_xlnm._FilterDatabase" localSheetId="1" hidden="1">Input!$AP$4:$AP$124</definedName>
    <definedName name="_xlnm._FilterDatabase" localSheetId="0" hidden="1">Ranking!$Q$1:$Q$74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9" i="2" l="1"/>
  <c r="AB49" i="2" s="1"/>
  <c r="AA48" i="2"/>
  <c r="AA47" i="2"/>
  <c r="AB47" i="2" s="1"/>
  <c r="AC47" i="2" l="1"/>
  <c r="AE47" i="2" s="1"/>
  <c r="AD47" i="2"/>
  <c r="AC49" i="2"/>
  <c r="AE49" i="2" s="1"/>
  <c r="AD49" i="2"/>
  <c r="AB48" i="2"/>
  <c r="AN85" i="2"/>
  <c r="AN83" i="2"/>
  <c r="AN82" i="2"/>
  <c r="AN81" i="2"/>
  <c r="AN79" i="2"/>
  <c r="AN80" i="2"/>
  <c r="AN75" i="2"/>
  <c r="AN73" i="2"/>
  <c r="AN69" i="2"/>
  <c r="AN61" i="2"/>
  <c r="AN60" i="2"/>
  <c r="AN53" i="2"/>
  <c r="AN52" i="2"/>
  <c r="AN50" i="2"/>
  <c r="AN37" i="2"/>
  <c r="AN36" i="2"/>
  <c r="AN33" i="2"/>
  <c r="AN32" i="2"/>
  <c r="AN27" i="2"/>
  <c r="AN24" i="2"/>
  <c r="AN21" i="2"/>
  <c r="AN9" i="2"/>
  <c r="AN74" i="2"/>
  <c r="AN11" i="2"/>
  <c r="AN42" i="2"/>
  <c r="AN47" i="2"/>
  <c r="AN29" i="2"/>
  <c r="AN40" i="2"/>
  <c r="AN38" i="2"/>
  <c r="AN39" i="2"/>
  <c r="AN28" i="2"/>
  <c r="AN20" i="2"/>
  <c r="AN84" i="2"/>
  <c r="AN6" i="2"/>
  <c r="AN23" i="2"/>
  <c r="AN12" i="2"/>
  <c r="AN67" i="2"/>
  <c r="AN51" i="2"/>
  <c r="AN25" i="2"/>
  <c r="AN49" i="2"/>
  <c r="AN65" i="2"/>
  <c r="AN43" i="2"/>
  <c r="AN8" i="2"/>
  <c r="AN77" i="2"/>
  <c r="AN63" i="2"/>
  <c r="AN41" i="2"/>
  <c r="AN19" i="2"/>
  <c r="AN10" i="2"/>
  <c r="AN72" i="2"/>
  <c r="AN17" i="2"/>
  <c r="AN14" i="2"/>
  <c r="AN4" i="2"/>
  <c r="AN18" i="2"/>
  <c r="AN31" i="2"/>
  <c r="AN46" i="2"/>
  <c r="AN66" i="2"/>
  <c r="AN57" i="2"/>
  <c r="AN22" i="2"/>
  <c r="AN78" i="2"/>
  <c r="AN59" i="2"/>
  <c r="AN70" i="2"/>
  <c r="AN62" i="2"/>
  <c r="AN5" i="2"/>
  <c r="AN26" i="2"/>
  <c r="AN55" i="2"/>
  <c r="AN16" i="2"/>
  <c r="AN48" i="2"/>
  <c r="AN44" i="2"/>
  <c r="AN54" i="2"/>
  <c r="AN35" i="2"/>
  <c r="AN30" i="2"/>
  <c r="AN76" i="2"/>
  <c r="AN56" i="2"/>
  <c r="AN13" i="2"/>
  <c r="AN45" i="2"/>
  <c r="AN64" i="2"/>
  <c r="AN58" i="2"/>
  <c r="AN7" i="2"/>
  <c r="AN34" i="2"/>
  <c r="AN15" i="2"/>
  <c r="AN68" i="2"/>
  <c r="AN71" i="2"/>
  <c r="AF49" i="2" l="1"/>
  <c r="AH49" i="2" s="1"/>
  <c r="AH19" i="2"/>
  <c r="AH45" i="2"/>
  <c r="AH29" i="2"/>
  <c r="AH13" i="2"/>
  <c r="AH3" i="2"/>
  <c r="AH33" i="2"/>
  <c r="AH22" i="2"/>
  <c r="AF47" i="2"/>
  <c r="AH47" i="2" s="1"/>
  <c r="AH21" i="2"/>
  <c r="AC48" i="2"/>
  <c r="AE48" i="2" s="1"/>
  <c r="AH26" i="2"/>
  <c r="AH14" i="2"/>
  <c r="AH4" i="2"/>
  <c r="AH43" i="2"/>
  <c r="AH31" i="2"/>
  <c r="AH44" i="2"/>
  <c r="AH37" i="2"/>
  <c r="AH9" i="2"/>
  <c r="AH35" i="2"/>
  <c r="AH27" i="2"/>
  <c r="AH17" i="2"/>
  <c r="AH30" i="2"/>
  <c r="AH18" i="2"/>
  <c r="AH10" i="2"/>
  <c r="AH5" i="2"/>
  <c r="AH11" i="2"/>
  <c r="AH34" i="2"/>
  <c r="AH41" i="2"/>
  <c r="AH23" i="2"/>
  <c r="AH15" i="2"/>
  <c r="AD48" i="2"/>
  <c r="AH25" i="2"/>
  <c r="AH39" i="2"/>
  <c r="AH7" i="2"/>
  <c r="AF48" i="2" l="1"/>
  <c r="AH48" i="2" s="1"/>
  <c r="AH12" i="2"/>
  <c r="AH28" i="2"/>
  <c r="AH20" i="2"/>
  <c r="AH46" i="2"/>
  <c r="AH40" i="2"/>
  <c r="AH36" i="2"/>
  <c r="AH8" i="2"/>
  <c r="AH24" i="2"/>
  <c r="AH16" i="2"/>
  <c r="AH32" i="2"/>
  <c r="AH42" i="2"/>
  <c r="AH38" i="2"/>
  <c r="AH6" i="2"/>
  <c r="A100" i="2" l="1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  <c r="Q100" i="2"/>
  <c r="P100" i="2"/>
  <c r="O100" i="2"/>
  <c r="N100" i="2"/>
  <c r="J100" i="2"/>
  <c r="Q99" i="2"/>
  <c r="P99" i="2"/>
  <c r="O99" i="2"/>
  <c r="N99" i="2"/>
  <c r="J99" i="2"/>
  <c r="Q98" i="2"/>
  <c r="P98" i="2"/>
  <c r="O98" i="2"/>
  <c r="N98" i="2"/>
  <c r="J98" i="2"/>
  <c r="Q97" i="2"/>
  <c r="P97" i="2"/>
  <c r="O97" i="2"/>
  <c r="N97" i="2"/>
  <c r="J97" i="2"/>
  <c r="Q96" i="2"/>
  <c r="P96" i="2"/>
  <c r="O96" i="2"/>
  <c r="N96" i="2"/>
  <c r="J96" i="2"/>
  <c r="Q95" i="2"/>
  <c r="P95" i="2"/>
  <c r="O95" i="2"/>
  <c r="N95" i="2"/>
  <c r="J95" i="2"/>
  <c r="Q94" i="2"/>
  <c r="P94" i="2"/>
  <c r="O94" i="2"/>
  <c r="N94" i="2"/>
  <c r="J94" i="2"/>
  <c r="Q93" i="2"/>
  <c r="P93" i="2"/>
  <c r="O93" i="2"/>
  <c r="N93" i="2"/>
  <c r="J93" i="2"/>
  <c r="Q92" i="2"/>
  <c r="P92" i="2"/>
  <c r="O92" i="2"/>
  <c r="N92" i="2"/>
  <c r="J92" i="2"/>
  <c r="Q91" i="2"/>
  <c r="P91" i="2"/>
  <c r="O91" i="2"/>
  <c r="N91" i="2"/>
  <c r="J91" i="2"/>
  <c r="Q90" i="2"/>
  <c r="P90" i="2"/>
  <c r="O90" i="2"/>
  <c r="N90" i="2"/>
  <c r="J90" i="2"/>
  <c r="Q89" i="2"/>
  <c r="P89" i="2"/>
  <c r="O89" i="2"/>
  <c r="N89" i="2"/>
  <c r="J89" i="2"/>
  <c r="Q88" i="2"/>
  <c r="P88" i="2"/>
  <c r="O88" i="2"/>
  <c r="N88" i="2"/>
  <c r="J88" i="2"/>
  <c r="Q87" i="2"/>
  <c r="P87" i="2"/>
  <c r="O87" i="2"/>
  <c r="N87" i="2"/>
  <c r="J87" i="2"/>
  <c r="Q86" i="2"/>
  <c r="P86" i="2"/>
  <c r="O86" i="2"/>
  <c r="N86" i="2"/>
  <c r="J86" i="2"/>
  <c r="Q85" i="2"/>
  <c r="P85" i="2"/>
  <c r="O85" i="2"/>
  <c r="N85" i="2"/>
  <c r="J85" i="2"/>
  <c r="Q84" i="2"/>
  <c r="P84" i="2"/>
  <c r="O84" i="2"/>
  <c r="N84" i="2"/>
  <c r="J84" i="2"/>
  <c r="Q83" i="2"/>
  <c r="P83" i="2"/>
  <c r="O83" i="2"/>
  <c r="N83" i="2"/>
  <c r="J83" i="2"/>
  <c r="Q82" i="2"/>
  <c r="P82" i="2"/>
  <c r="O82" i="2"/>
  <c r="N82" i="2"/>
  <c r="J82" i="2"/>
  <c r="Q81" i="2"/>
  <c r="P81" i="2"/>
  <c r="O81" i="2"/>
  <c r="N81" i="2"/>
  <c r="J81" i="2"/>
  <c r="Q80" i="2"/>
  <c r="P80" i="2"/>
  <c r="O80" i="2"/>
  <c r="N80" i="2"/>
  <c r="J80" i="2"/>
  <c r="Q79" i="2"/>
  <c r="P79" i="2"/>
  <c r="O79" i="2"/>
  <c r="N79" i="2"/>
  <c r="J79" i="2"/>
  <c r="Q78" i="2"/>
  <c r="P78" i="2"/>
  <c r="O78" i="2"/>
  <c r="N78" i="2"/>
  <c r="J78" i="2"/>
  <c r="Q77" i="2"/>
  <c r="P77" i="2"/>
  <c r="O77" i="2"/>
  <c r="N77" i="2"/>
  <c r="J77" i="2"/>
  <c r="Q76" i="2"/>
  <c r="P76" i="2"/>
  <c r="O76" i="2"/>
  <c r="N76" i="2"/>
  <c r="J76" i="2"/>
  <c r="Q75" i="2"/>
  <c r="P75" i="2"/>
  <c r="O75" i="2"/>
  <c r="N75" i="2"/>
  <c r="J75" i="2"/>
  <c r="Q74" i="2"/>
  <c r="P74" i="2"/>
  <c r="O74" i="2"/>
  <c r="N74" i="2"/>
  <c r="J74" i="2"/>
  <c r="Q73" i="2"/>
  <c r="P73" i="2"/>
  <c r="O73" i="2"/>
  <c r="N73" i="2"/>
  <c r="J73" i="2"/>
  <c r="Q72" i="2"/>
  <c r="P72" i="2"/>
  <c r="O72" i="2"/>
  <c r="N72" i="2"/>
  <c r="J72" i="2"/>
  <c r="Q71" i="2"/>
  <c r="P71" i="2"/>
  <c r="O71" i="2"/>
  <c r="N71" i="2"/>
  <c r="J71" i="2"/>
  <c r="Q70" i="2"/>
  <c r="P70" i="2"/>
  <c r="O70" i="2"/>
  <c r="N70" i="2"/>
  <c r="J70" i="2"/>
  <c r="Q69" i="2"/>
  <c r="P69" i="2"/>
  <c r="O69" i="2"/>
  <c r="N69" i="2"/>
  <c r="J69" i="2"/>
  <c r="Q68" i="2"/>
  <c r="P68" i="2"/>
  <c r="O68" i="2"/>
  <c r="N68" i="2"/>
  <c r="J68" i="2"/>
  <c r="Q67" i="2"/>
  <c r="P67" i="2"/>
  <c r="O67" i="2"/>
  <c r="N67" i="2"/>
  <c r="J67" i="2"/>
  <c r="Q66" i="2"/>
  <c r="P66" i="2"/>
  <c r="O66" i="2"/>
  <c r="N66" i="2"/>
  <c r="J66" i="2"/>
  <c r="Q65" i="2"/>
  <c r="P65" i="2"/>
  <c r="O65" i="2"/>
  <c r="N65" i="2"/>
  <c r="J65" i="2"/>
  <c r="Q64" i="2"/>
  <c r="P64" i="2"/>
  <c r="O64" i="2"/>
  <c r="N64" i="2"/>
  <c r="J64" i="2"/>
  <c r="Q63" i="2"/>
  <c r="P63" i="2"/>
  <c r="O63" i="2"/>
  <c r="N63" i="2"/>
  <c r="J63" i="2"/>
  <c r="Q62" i="2"/>
  <c r="P62" i="2"/>
  <c r="O62" i="2"/>
  <c r="N62" i="2"/>
  <c r="J62" i="2"/>
  <c r="Q61" i="2"/>
  <c r="P61" i="2"/>
  <c r="O61" i="2"/>
  <c r="N61" i="2"/>
  <c r="J61" i="2"/>
  <c r="Q60" i="2"/>
  <c r="P60" i="2"/>
  <c r="O60" i="2"/>
  <c r="N60" i="2"/>
  <c r="J60" i="2"/>
  <c r="Q59" i="2"/>
  <c r="P59" i="2"/>
  <c r="O59" i="2"/>
  <c r="N59" i="2"/>
  <c r="J59" i="2"/>
  <c r="Q58" i="2"/>
  <c r="P58" i="2"/>
  <c r="O58" i="2"/>
  <c r="N58" i="2"/>
  <c r="J58" i="2"/>
  <c r="Q57" i="2"/>
  <c r="P57" i="2"/>
  <c r="O57" i="2"/>
  <c r="N57" i="2"/>
  <c r="J57" i="2"/>
  <c r="Q56" i="2"/>
  <c r="P56" i="2"/>
  <c r="O56" i="2"/>
  <c r="N56" i="2"/>
  <c r="J56" i="2"/>
  <c r="Q55" i="2"/>
  <c r="P55" i="2"/>
  <c r="O55" i="2"/>
  <c r="N55" i="2"/>
  <c r="J55" i="2"/>
  <c r="Q54" i="2"/>
  <c r="P54" i="2"/>
  <c r="O54" i="2"/>
  <c r="N54" i="2"/>
  <c r="J54" i="2"/>
  <c r="Q53" i="2"/>
  <c r="P53" i="2"/>
  <c r="O53" i="2"/>
  <c r="N53" i="2"/>
  <c r="J53" i="2"/>
  <c r="Q52" i="2"/>
  <c r="P52" i="2"/>
  <c r="O52" i="2"/>
  <c r="N52" i="2"/>
  <c r="J52" i="2"/>
  <c r="Q51" i="2"/>
  <c r="P51" i="2"/>
  <c r="O51" i="2"/>
  <c r="N51" i="2"/>
  <c r="J51" i="2"/>
  <c r="Q50" i="2"/>
  <c r="P50" i="2"/>
  <c r="O50" i="2"/>
  <c r="N50" i="2"/>
  <c r="J50" i="2"/>
  <c r="Q49" i="2"/>
  <c r="P49" i="2"/>
  <c r="O49" i="2"/>
  <c r="N49" i="2"/>
  <c r="J49" i="2"/>
  <c r="Q48" i="2"/>
  <c r="P48" i="2"/>
  <c r="O48" i="2"/>
  <c r="N48" i="2"/>
  <c r="J48" i="2"/>
  <c r="Q47" i="2"/>
  <c r="P47" i="2"/>
  <c r="O47" i="2"/>
  <c r="N47" i="2"/>
  <c r="J47" i="2"/>
  <c r="Q46" i="2"/>
  <c r="P46" i="2"/>
  <c r="O46" i="2"/>
  <c r="N46" i="2"/>
  <c r="J46" i="2"/>
  <c r="Q45" i="2"/>
  <c r="P45" i="2"/>
  <c r="O45" i="2"/>
  <c r="N45" i="2"/>
  <c r="J45" i="2"/>
  <c r="Q44" i="2"/>
  <c r="P44" i="2"/>
  <c r="O44" i="2"/>
  <c r="N44" i="2"/>
  <c r="J44" i="2"/>
  <c r="Q43" i="2"/>
  <c r="P43" i="2"/>
  <c r="O43" i="2"/>
  <c r="N43" i="2"/>
  <c r="J43" i="2"/>
  <c r="Q42" i="2"/>
  <c r="P42" i="2"/>
  <c r="O42" i="2"/>
  <c r="N42" i="2"/>
  <c r="J42" i="2"/>
  <c r="Q41" i="2"/>
  <c r="P41" i="2"/>
  <c r="O41" i="2"/>
  <c r="N41" i="2"/>
  <c r="J41" i="2"/>
  <c r="Q40" i="2"/>
  <c r="P40" i="2"/>
  <c r="O40" i="2"/>
  <c r="N40" i="2"/>
  <c r="J40" i="2"/>
  <c r="Q39" i="2"/>
  <c r="P39" i="2"/>
  <c r="O39" i="2"/>
  <c r="N39" i="2"/>
  <c r="J39" i="2"/>
  <c r="Q38" i="2"/>
  <c r="P38" i="2"/>
  <c r="O38" i="2"/>
  <c r="N38" i="2"/>
  <c r="J38" i="2"/>
  <c r="Q37" i="2"/>
  <c r="P37" i="2"/>
  <c r="O37" i="2"/>
  <c r="N37" i="2"/>
  <c r="J37" i="2"/>
  <c r="Q36" i="2"/>
  <c r="P36" i="2"/>
  <c r="O36" i="2"/>
  <c r="N36" i="2"/>
  <c r="J36" i="2"/>
  <c r="Q35" i="2"/>
  <c r="P35" i="2"/>
  <c r="O35" i="2"/>
  <c r="N35" i="2"/>
  <c r="J35" i="2"/>
  <c r="Q34" i="2"/>
  <c r="P34" i="2"/>
  <c r="O34" i="2"/>
  <c r="N34" i="2"/>
  <c r="J34" i="2"/>
  <c r="Q33" i="2"/>
  <c r="P33" i="2"/>
  <c r="O33" i="2"/>
  <c r="N33" i="2"/>
  <c r="J33" i="2"/>
  <c r="Q32" i="2"/>
  <c r="P32" i="2"/>
  <c r="O32" i="2"/>
  <c r="N32" i="2"/>
  <c r="J32" i="2"/>
  <c r="Q31" i="2"/>
  <c r="P31" i="2"/>
  <c r="O31" i="2"/>
  <c r="N31" i="2"/>
  <c r="J31" i="2"/>
  <c r="Q30" i="2"/>
  <c r="P30" i="2"/>
  <c r="O30" i="2"/>
  <c r="N30" i="2"/>
  <c r="J30" i="2"/>
  <c r="Q29" i="2"/>
  <c r="P29" i="2"/>
  <c r="O29" i="2"/>
  <c r="N29" i="2"/>
  <c r="J29" i="2"/>
  <c r="Q28" i="2"/>
  <c r="P28" i="2"/>
  <c r="O28" i="2"/>
  <c r="N28" i="2"/>
  <c r="J28" i="2"/>
  <c r="Q27" i="2"/>
  <c r="P27" i="2"/>
  <c r="O27" i="2"/>
  <c r="N27" i="2"/>
  <c r="J27" i="2"/>
  <c r="Q26" i="2"/>
  <c r="P26" i="2"/>
  <c r="O26" i="2"/>
  <c r="N26" i="2"/>
  <c r="J26" i="2"/>
  <c r="Q25" i="2"/>
  <c r="P25" i="2"/>
  <c r="O25" i="2"/>
  <c r="N25" i="2"/>
  <c r="J25" i="2"/>
  <c r="Q24" i="2"/>
  <c r="P24" i="2"/>
  <c r="O24" i="2"/>
  <c r="N24" i="2"/>
  <c r="J24" i="2"/>
  <c r="Q23" i="2"/>
  <c r="P23" i="2"/>
  <c r="O23" i="2"/>
  <c r="N23" i="2"/>
  <c r="J23" i="2"/>
  <c r="Q22" i="2"/>
  <c r="P22" i="2"/>
  <c r="O22" i="2"/>
  <c r="N22" i="2"/>
  <c r="J22" i="2"/>
  <c r="Q21" i="2"/>
  <c r="P21" i="2"/>
  <c r="O21" i="2"/>
  <c r="N21" i="2"/>
  <c r="J21" i="2"/>
  <c r="Q20" i="2"/>
  <c r="P20" i="2"/>
  <c r="O20" i="2"/>
  <c r="N20" i="2"/>
  <c r="J20" i="2"/>
  <c r="Q19" i="2"/>
  <c r="P19" i="2"/>
  <c r="O19" i="2"/>
  <c r="N19" i="2"/>
  <c r="J19" i="2"/>
  <c r="Q18" i="2"/>
  <c r="P18" i="2"/>
  <c r="O18" i="2"/>
  <c r="N18" i="2"/>
  <c r="J18" i="2"/>
  <c r="Q17" i="2"/>
  <c r="P17" i="2"/>
  <c r="O17" i="2"/>
  <c r="N17" i="2"/>
  <c r="J17" i="2"/>
  <c r="Q16" i="2"/>
  <c r="P16" i="2"/>
  <c r="O16" i="2"/>
  <c r="N16" i="2"/>
  <c r="J16" i="2"/>
  <c r="Q15" i="2"/>
  <c r="P15" i="2"/>
  <c r="O15" i="2"/>
  <c r="N15" i="2"/>
  <c r="J15" i="2"/>
  <c r="Q14" i="2"/>
  <c r="P14" i="2"/>
  <c r="O14" i="2"/>
  <c r="N14" i="2"/>
  <c r="J14" i="2"/>
  <c r="Q13" i="2"/>
  <c r="P13" i="2"/>
  <c r="O13" i="2"/>
  <c r="N13" i="2"/>
  <c r="J13" i="2"/>
  <c r="Q12" i="2"/>
  <c r="P12" i="2"/>
  <c r="O12" i="2"/>
  <c r="N12" i="2"/>
  <c r="J12" i="2"/>
  <c r="Q11" i="2"/>
  <c r="P11" i="2"/>
  <c r="O11" i="2"/>
  <c r="N11" i="2"/>
  <c r="J11" i="2"/>
  <c r="Q10" i="2"/>
  <c r="P10" i="2"/>
  <c r="O10" i="2"/>
  <c r="N10" i="2"/>
  <c r="J10" i="2"/>
  <c r="Q9" i="2"/>
  <c r="P9" i="2"/>
  <c r="O9" i="2"/>
  <c r="N9" i="2"/>
  <c r="J9" i="2"/>
  <c r="Q8" i="2"/>
  <c r="P8" i="2"/>
  <c r="O8" i="2"/>
  <c r="N8" i="2"/>
  <c r="J8" i="2"/>
  <c r="Q7" i="2"/>
  <c r="P7" i="2"/>
  <c r="O7" i="2"/>
  <c r="N7" i="2"/>
  <c r="J7" i="2"/>
  <c r="Q6" i="2"/>
  <c r="P6" i="2"/>
  <c r="O6" i="2"/>
  <c r="N6" i="2"/>
  <c r="J6" i="2"/>
  <c r="Q5" i="2"/>
  <c r="P5" i="2"/>
  <c r="O5" i="2"/>
  <c r="N5" i="2"/>
  <c r="J5" i="2"/>
  <c r="Q4" i="2"/>
  <c r="P4" i="2"/>
  <c r="O4" i="2"/>
  <c r="N4" i="2"/>
  <c r="J4" i="2"/>
  <c r="Q3" i="2"/>
  <c r="P3" i="2"/>
  <c r="O3" i="2"/>
  <c r="N3" i="2"/>
  <c r="J3" i="2"/>
  <c r="P2" i="2"/>
  <c r="Q2" i="2"/>
  <c r="O2" i="2"/>
  <c r="N2" i="2"/>
  <c r="J2" i="2"/>
  <c r="N1" i="2"/>
  <c r="P1" i="2"/>
  <c r="I34" i="2"/>
  <c r="I23" i="2"/>
  <c r="I18" i="2"/>
  <c r="I41" i="2"/>
  <c r="I81" i="2"/>
  <c r="I96" i="2"/>
  <c r="I19" i="2"/>
  <c r="I49" i="2"/>
  <c r="I17" i="2"/>
  <c r="I90" i="2"/>
  <c r="I5" i="2"/>
  <c r="I20" i="2"/>
  <c r="I55" i="2"/>
  <c r="I50" i="2"/>
  <c r="I7" i="2"/>
  <c r="I9" i="2"/>
  <c r="I33" i="2"/>
  <c r="I78" i="2"/>
  <c r="I43" i="2"/>
  <c r="I76" i="2"/>
  <c r="I88" i="2"/>
  <c r="I12" i="2"/>
  <c r="O1" i="2"/>
  <c r="I36" i="2"/>
  <c r="I66" i="2"/>
  <c r="I53" i="2"/>
  <c r="I97" i="2"/>
  <c r="I54" i="2"/>
  <c r="I74" i="2"/>
  <c r="I64" i="2"/>
  <c r="I67" i="2"/>
  <c r="I83" i="2"/>
  <c r="I93" i="2"/>
  <c r="I3" i="2"/>
  <c r="I57" i="2"/>
  <c r="I95" i="2"/>
  <c r="I14" i="2"/>
  <c r="I38" i="2"/>
  <c r="I2" i="2"/>
  <c r="I91" i="2"/>
  <c r="I4" i="2"/>
  <c r="I11" i="2"/>
  <c r="I60" i="2"/>
  <c r="I51" i="2"/>
  <c r="I6" i="2"/>
  <c r="I68" i="2"/>
  <c r="I99" i="2"/>
  <c r="I13" i="2"/>
  <c r="I86" i="2"/>
  <c r="I42" i="2"/>
  <c r="I25" i="2"/>
  <c r="I77" i="2"/>
  <c r="I47" i="2"/>
  <c r="I22" i="2"/>
  <c r="I80" i="2"/>
  <c r="I92" i="2"/>
  <c r="I72" i="2"/>
  <c r="I44" i="2"/>
  <c r="I79" i="2"/>
  <c r="I32" i="2"/>
  <c r="I30" i="2"/>
  <c r="I62" i="2"/>
  <c r="I45" i="2"/>
  <c r="I31" i="2"/>
  <c r="I56" i="2"/>
  <c r="I10" i="2"/>
  <c r="I27" i="2"/>
  <c r="I16" i="2"/>
  <c r="I46" i="2"/>
  <c r="I58" i="2"/>
  <c r="I28" i="2"/>
  <c r="I75" i="2"/>
  <c r="I89" i="2"/>
  <c r="I24" i="2"/>
  <c r="I84" i="2"/>
  <c r="I61" i="2"/>
  <c r="I63" i="2"/>
  <c r="I87" i="2"/>
  <c r="I98" i="2"/>
  <c r="I69" i="2"/>
  <c r="I21" i="2"/>
  <c r="I29" i="2"/>
  <c r="I85" i="2"/>
  <c r="I40" i="2"/>
  <c r="I15" i="2"/>
  <c r="I39" i="2"/>
  <c r="I35" i="2"/>
  <c r="I94" i="2"/>
  <c r="I8" i="2"/>
  <c r="I65" i="2"/>
  <c r="I100" i="2"/>
  <c r="I26" i="2"/>
  <c r="I48" i="2"/>
  <c r="I52" i="2"/>
  <c r="I71" i="2"/>
  <c r="I70" i="2"/>
  <c r="I82" i="2"/>
  <c r="I37" i="2"/>
  <c r="I73" i="2"/>
  <c r="I59" i="2"/>
  <c r="K35" i="2" l="1"/>
  <c r="K68" i="2"/>
  <c r="K89" i="2"/>
  <c r="K59" i="2"/>
  <c r="K99" i="2"/>
  <c r="K37" i="2"/>
  <c r="K20" i="2"/>
  <c r="K24" i="2"/>
  <c r="K57" i="2"/>
  <c r="K50" i="2"/>
  <c r="K61" i="2"/>
  <c r="K60" i="2"/>
  <c r="K63" i="2"/>
  <c r="K10" i="2"/>
  <c r="K16" i="2"/>
  <c r="K47" i="2"/>
  <c r="K28" i="2"/>
  <c r="K55" i="2"/>
  <c r="K74" i="2"/>
  <c r="K100" i="2"/>
  <c r="K51" i="2"/>
  <c r="K82" i="2"/>
  <c r="K64" i="2"/>
  <c r="K84" i="2"/>
  <c r="K23" i="2"/>
  <c r="K70" i="2"/>
  <c r="K7" i="2"/>
  <c r="K22" i="2"/>
  <c r="K14" i="2"/>
  <c r="K12" i="2"/>
  <c r="K44" i="2"/>
  <c r="K75" i="2"/>
  <c r="K67" i="2"/>
  <c r="K6" i="2"/>
  <c r="K53" i="2"/>
  <c r="K66" i="2"/>
  <c r="K9" i="2"/>
  <c r="K19" i="2"/>
  <c r="K17" i="2"/>
  <c r="K41" i="2"/>
  <c r="K42" i="2"/>
  <c r="K13" i="2"/>
  <c r="K54" i="2"/>
  <c r="K86" i="2"/>
  <c r="K49" i="2"/>
  <c r="K30" i="2"/>
  <c r="K34" i="2"/>
  <c r="K43" i="2"/>
  <c r="K36" i="2"/>
  <c r="K3" i="2"/>
  <c r="K18" i="2"/>
  <c r="K95" i="2"/>
  <c r="K40" i="2"/>
  <c r="K32" i="2"/>
  <c r="K15" i="2"/>
  <c r="K71" i="2"/>
  <c r="K69" i="2"/>
  <c r="K33" i="2"/>
  <c r="K88" i="2"/>
  <c r="K38" i="2"/>
  <c r="K79" i="2"/>
  <c r="K26" i="2"/>
  <c r="K83" i="2"/>
  <c r="K8" i="2"/>
  <c r="K11" i="2"/>
  <c r="K96" i="2"/>
  <c r="K31" i="2"/>
  <c r="K21" i="2"/>
  <c r="K78" i="2"/>
  <c r="K92" i="2"/>
  <c r="K65" i="2"/>
  <c r="K91" i="2"/>
  <c r="K39" i="2"/>
  <c r="K76" i="2"/>
  <c r="K72" i="2"/>
  <c r="K73" i="2"/>
  <c r="K93" i="2"/>
  <c r="K98" i="2"/>
  <c r="K25" i="2"/>
  <c r="K90" i="2"/>
  <c r="K45" i="2"/>
  <c r="K52" i="2"/>
  <c r="K77" i="2"/>
  <c r="K58" i="2"/>
  <c r="K56" i="2"/>
  <c r="K29" i="2"/>
  <c r="K80" i="2"/>
  <c r="K5" i="2"/>
  <c r="K2" i="2"/>
  <c r="K97" i="2"/>
  <c r="K81" i="2"/>
  <c r="K48" i="2"/>
  <c r="K87" i="2"/>
  <c r="K46" i="2"/>
  <c r="K4" i="2"/>
  <c r="K62" i="2"/>
  <c r="K27" i="2"/>
  <c r="K94" i="2"/>
  <c r="K85" i="2"/>
</calcChain>
</file>

<file path=xl/sharedStrings.xml><?xml version="1.0" encoding="utf-8"?>
<sst xmlns="http://schemas.openxmlformats.org/spreadsheetml/2006/main" count="599" uniqueCount="227">
  <si>
    <t>Updated</t>
  </si>
  <si>
    <t>Domestic</t>
  </si>
  <si>
    <t>Foreign</t>
  </si>
  <si>
    <t>Y of B</t>
  </si>
  <si>
    <t>Grand Total</t>
  </si>
  <si>
    <t>30% c/fwd</t>
  </si>
  <si>
    <t>Domestic Points</t>
  </si>
  <si>
    <t>No</t>
  </si>
  <si>
    <t>Madeleine</t>
  </si>
  <si>
    <t>Amelia</t>
  </si>
  <si>
    <t>Emily</t>
  </si>
  <si>
    <t>Bronwen</t>
  </si>
  <si>
    <t>Lauren</t>
  </si>
  <si>
    <t>Imogen</t>
  </si>
  <si>
    <t>Amy</t>
  </si>
  <si>
    <t>Eleanor</t>
  </si>
  <si>
    <t>Jessica</t>
  </si>
  <si>
    <t>Evie</t>
  </si>
  <si>
    <t>Georgia</t>
  </si>
  <si>
    <t>Abigail</t>
  </si>
  <si>
    <t>Lucy-Belle</t>
  </si>
  <si>
    <t>Scarlett</t>
  </si>
  <si>
    <t>Tabitha</t>
  </si>
  <si>
    <t>Sydney</t>
  </si>
  <si>
    <t>Martha</t>
  </si>
  <si>
    <t>Charlotte</t>
  </si>
  <si>
    <t>Olivia</t>
  </si>
  <si>
    <t>Rosie</t>
  </si>
  <si>
    <t>Morgan</t>
  </si>
  <si>
    <t>Isabella</t>
  </si>
  <si>
    <t>Celena</t>
  </si>
  <si>
    <t>Seren</t>
  </si>
  <si>
    <t>Milenka</t>
  </si>
  <si>
    <t>Amirah</t>
  </si>
  <si>
    <t>Ellen</t>
  </si>
  <si>
    <t>Lara</t>
  </si>
  <si>
    <t>Rhianon</t>
  </si>
  <si>
    <t>Amelie</t>
  </si>
  <si>
    <t>Katie</t>
  </si>
  <si>
    <t>Lexie</t>
  </si>
  <si>
    <t>Verity</t>
  </si>
  <si>
    <t>Daisy</t>
  </si>
  <si>
    <t>Defne</t>
  </si>
  <si>
    <t>Danni</t>
  </si>
  <si>
    <t>Stephanie</t>
  </si>
  <si>
    <t>Sloane</t>
  </si>
  <si>
    <t>Lili</t>
  </si>
  <si>
    <t>Francesca</t>
  </si>
  <si>
    <t>Megan</t>
  </si>
  <si>
    <t>Angelica</t>
  </si>
  <si>
    <t>Elle</t>
  </si>
  <si>
    <t>Hannah</t>
  </si>
  <si>
    <t>Ellie</t>
  </si>
  <si>
    <t>Sofia Emily</t>
  </si>
  <si>
    <t>Ann-Emma</t>
  </si>
  <si>
    <t>Ruby</t>
  </si>
  <si>
    <t>Pako</t>
  </si>
  <si>
    <t>BB</t>
  </si>
  <si>
    <t>Evangeline</t>
  </si>
  <si>
    <t>Eleonore</t>
  </si>
  <si>
    <t>Indigo</t>
  </si>
  <si>
    <t>Nathalie</t>
  </si>
  <si>
    <t>Trinity</t>
  </si>
  <si>
    <t>Victoria</t>
  </si>
  <si>
    <t>Maddi</t>
  </si>
  <si>
    <t>Kira</t>
  </si>
  <si>
    <t>BF #</t>
  </si>
  <si>
    <t>Jing</t>
  </si>
  <si>
    <t>Marisa</t>
  </si>
  <si>
    <t>Born 2003 or later</t>
  </si>
  <si>
    <t>Women's Foil British Cadet  Rankings 2019/20</t>
  </si>
  <si>
    <t>Leon Paul JBRC</t>
  </si>
  <si>
    <t>Antonia</t>
  </si>
  <si>
    <t>SAQEEF</t>
  </si>
  <si>
    <t>Umaira</t>
  </si>
  <si>
    <t>BRYCE</t>
  </si>
  <si>
    <t>FIELDING</t>
  </si>
  <si>
    <t>Marcy</t>
  </si>
  <si>
    <t>Mult</t>
  </si>
  <si>
    <t>IRL</t>
  </si>
  <si>
    <t>Cadet Nationals</t>
  </si>
  <si>
    <t>Junior Nationals</t>
  </si>
  <si>
    <t>STUTCHBURY</t>
  </si>
  <si>
    <t>Carolina</t>
  </si>
  <si>
    <t>CARUS BIRD</t>
  </si>
  <si>
    <t>BUCKLEY</t>
  </si>
  <si>
    <t>SHERRATT</t>
  </si>
  <si>
    <t>TSANG</t>
  </si>
  <si>
    <t>GALE</t>
  </si>
  <si>
    <t>THOMAS</t>
  </si>
  <si>
    <t>GARDNER</t>
  </si>
  <si>
    <t>O'CONNELL</t>
  </si>
  <si>
    <t>MEURISSE</t>
  </si>
  <si>
    <t>QUELCH</t>
  </si>
  <si>
    <t>JOHNSON</t>
  </si>
  <si>
    <t>CASTILLO-BERNAUS</t>
  </si>
  <si>
    <t>SAMPSON</t>
  </si>
  <si>
    <t>WHITAKER</t>
  </si>
  <si>
    <t>APPLEBY-PRINCE</t>
  </si>
  <si>
    <t>ALLEN</t>
  </si>
  <si>
    <t>CRAIG</t>
  </si>
  <si>
    <t>PRICE</t>
  </si>
  <si>
    <t>MIDDLETON</t>
  </si>
  <si>
    <t>COMMITTERI</t>
  </si>
  <si>
    <t>ADAMS</t>
  </si>
  <si>
    <t>Rachael</t>
  </si>
  <si>
    <t>ELLIOTT</t>
  </si>
  <si>
    <t>HYDE</t>
  </si>
  <si>
    <t>KNOX</t>
  </si>
  <si>
    <t>BULLMAN</t>
  </si>
  <si>
    <t>CHORLEY</t>
  </si>
  <si>
    <t>Hana</t>
  </si>
  <si>
    <t>BEARD</t>
  </si>
  <si>
    <t>CONCHIE</t>
  </si>
  <si>
    <t>HERRING JOHNSON</t>
  </si>
  <si>
    <t>Darcy</t>
  </si>
  <si>
    <t>BARROW</t>
  </si>
  <si>
    <t>LAWRENCE</t>
  </si>
  <si>
    <t>HU</t>
  </si>
  <si>
    <t>SITANYI</t>
  </si>
  <si>
    <t>KENISTON-COOPER</t>
  </si>
  <si>
    <t>LAWSON</t>
  </si>
  <si>
    <t>CURRIE</t>
  </si>
  <si>
    <t>STONE</t>
  </si>
  <si>
    <t>CULKIN</t>
  </si>
  <si>
    <t>DE N'YEURT</t>
  </si>
  <si>
    <t>ZAFFINO</t>
  </si>
  <si>
    <t>AMORE</t>
  </si>
  <si>
    <t>DEVLIN</t>
  </si>
  <si>
    <t>Tiggy</t>
  </si>
  <si>
    <t>COOK</t>
  </si>
  <si>
    <t>HANNA</t>
  </si>
  <si>
    <t>Catherine</t>
  </si>
  <si>
    <t>GREEN</t>
  </si>
  <si>
    <t>HARTLAND</t>
  </si>
  <si>
    <t>ROBERTS</t>
  </si>
  <si>
    <t>KING</t>
  </si>
  <si>
    <t>Eloise</t>
  </si>
  <si>
    <t>DONNELLY-SALLOWS</t>
  </si>
  <si>
    <t>Keira</t>
  </si>
  <si>
    <t>HIPPERSON</t>
  </si>
  <si>
    <t xml:space="preserve">Rank </t>
  </si>
  <si>
    <t xml:space="preserve"> Name </t>
  </si>
  <si>
    <t xml:space="preserve"> First name </t>
  </si>
  <si>
    <t xml:space="preserve"> Licence </t>
  </si>
  <si>
    <t>YOB</t>
  </si>
  <si>
    <t xml:space="preserve"> Club </t>
  </si>
  <si>
    <t>Check</t>
  </si>
  <si>
    <t>WILLIAMSON</t>
  </si>
  <si>
    <t>WILLIAMS-HOWE</t>
  </si>
  <si>
    <t>SOFEA</t>
  </si>
  <si>
    <t>MACEY</t>
  </si>
  <si>
    <t>TANG</t>
  </si>
  <si>
    <t>YANICELLI</t>
  </si>
  <si>
    <t>RYDER-GARCIA</t>
  </si>
  <si>
    <t>BASAK</t>
  </si>
  <si>
    <t>COTTRELL KIRBY</t>
  </si>
  <si>
    <t>FINKENSTADT</t>
  </si>
  <si>
    <t>LONG</t>
  </si>
  <si>
    <t>ZADORA</t>
  </si>
  <si>
    <t>TYLER</t>
  </si>
  <si>
    <t>RUSSELL</t>
  </si>
  <si>
    <t>WALLER</t>
  </si>
  <si>
    <t>ZHAO</t>
  </si>
  <si>
    <t>CURRAN</t>
  </si>
  <si>
    <t>DELUCY MCKEEVE</t>
  </si>
  <si>
    <t>ELSEEHY</t>
  </si>
  <si>
    <t>GOLDFISCHER</t>
  </si>
  <si>
    <t>GRAHAMLAW</t>
  </si>
  <si>
    <t>WILLIAMS</t>
  </si>
  <si>
    <t>Pos</t>
  </si>
  <si>
    <t>Points</t>
  </si>
  <si>
    <t>Grand total is the sum of the best 3 domestic points and the best 3 international points</t>
  </si>
  <si>
    <t>Total    (3 Best)</t>
  </si>
  <si>
    <t>Manchester</t>
  </si>
  <si>
    <t>Sophia</t>
  </si>
  <si>
    <t>WAGSTAFF</t>
  </si>
  <si>
    <t>Zoe</t>
  </si>
  <si>
    <t>U23 Nationals</t>
  </si>
  <si>
    <t>BEIGHTON</t>
  </si>
  <si>
    <t>Tehya</t>
  </si>
  <si>
    <t>Budapest</t>
  </si>
  <si>
    <t>Bristol BRC</t>
  </si>
  <si>
    <t>rank name and first name club</t>
  </si>
  <si>
    <t>44 WALLER Lyla BATTERSEA FOIL</t>
  </si>
  <si>
    <t>46 HARTLAND Danni HEREFORDSHIRE FC</t>
  </si>
  <si>
    <t>47 DEVLIN Tiggy SALLE PAUL</t>
  </si>
  <si>
    <t>CARUS-BIRD</t>
  </si>
  <si>
    <t>DEN'YEURT</t>
  </si>
  <si>
    <t>HERRING-JOHNSON</t>
  </si>
  <si>
    <t>Lyla</t>
  </si>
  <si>
    <t>LOBAN</t>
  </si>
  <si>
    <t>Rebecca</t>
  </si>
  <si>
    <t>Cabries</t>
  </si>
  <si>
    <t>Leon Paul CBRC</t>
  </si>
  <si>
    <t>MANCHESTER FENCING CENTRE</t>
  </si>
  <si>
    <t>GBR</t>
  </si>
  <si>
    <t>COBHAM FENCING CLUB</t>
  </si>
  <si>
    <t>NEWHAM SWORDS</t>
  </si>
  <si>
    <t>FENCERS CLUB LONDON</t>
  </si>
  <si>
    <t>SALLE BOSTON</t>
  </si>
  <si>
    <t>BRENTWOOD</t>
  </si>
  <si>
    <t>EDINBURGH FENCING CLUB</t>
  </si>
  <si>
    <t>SALLE PAUL</t>
  </si>
  <si>
    <t>CHICHESTER FENCING CLUB</t>
  </si>
  <si>
    <t>ZFW</t>
  </si>
  <si>
    <t>BATH SWORDS</t>
  </si>
  <si>
    <t>Sophie</t>
  </si>
  <si>
    <t>FIGHTING FIT FENCING</t>
  </si>
  <si>
    <t>KENILWORTH SWORD</t>
  </si>
  <si>
    <t>SKIPTON</t>
  </si>
  <si>
    <t>BRISTOL CAVALIERS</t>
  </si>
  <si>
    <t>Rhiannon</t>
  </si>
  <si>
    <t>HEREFORDSHIRE</t>
  </si>
  <si>
    <t>BARNSLEY</t>
  </si>
  <si>
    <t>DILLETANTE</t>
  </si>
  <si>
    <t>LIVERPOOL FENCING CLUB</t>
  </si>
  <si>
    <t>PDFA</t>
  </si>
  <si>
    <t>SALLE HOLYROOD</t>
  </si>
  <si>
    <t>AHMAD PUAD</t>
  </si>
  <si>
    <t>Umaira Saqeef</t>
  </si>
  <si>
    <t>RYDER GARCIA</t>
  </si>
  <si>
    <t>Poznan</t>
  </si>
  <si>
    <t>Rome</t>
  </si>
  <si>
    <t>Porec Euros</t>
  </si>
  <si>
    <t>Coordinator:            peter.smith@englandfencing.org.uk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</si>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</sst>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mmm\ yy"/>
    <numFmt numFmtId="166" formatCode="00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0" tint="-0.14999847407452621"/>
      <name val="Calibri"/>
      <family val="2"/>
    </font>
    <font>
      <b/>
      <sz val="8"/>
      <color rgb="FF00B050"/>
      <name val="Arial"/>
      <family val="2"/>
    </font>
    <font>
      <sz val="14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51">
    <xf numFmtId="0" fontId="0" fillId="0" borderId="0" xfId="0"/>
    <xf numFmtId="0" fontId="3" fillId="2" borderId="2" xfId="0" applyFont="1" applyFill="1" applyBorder="1"/>
    <xf numFmtId="0" fontId="3" fillId="3" borderId="3" xfId="0" applyFont="1" applyFill="1" applyBorder="1"/>
    <xf numFmtId="165" fontId="12" fillId="3" borderId="5" xfId="0" applyNumberFormat="1" applyFont="1" applyFill="1" applyBorder="1" applyAlignment="1">
      <alignment horizontal="center" textRotation="90"/>
    </xf>
    <xf numFmtId="165" fontId="9" fillId="3" borderId="6" xfId="0" applyNumberFormat="1" applyFont="1" applyFill="1" applyBorder="1" applyAlignment="1">
      <alignment horizontal="center" textRotation="90"/>
    </xf>
    <xf numFmtId="0" fontId="12" fillId="3" borderId="5" xfId="0" applyFont="1" applyFill="1" applyBorder="1" applyAlignment="1">
      <alignment horizontal="center" textRotation="90"/>
    </xf>
    <xf numFmtId="0" fontId="9" fillId="3" borderId="6" xfId="0" applyFont="1" applyFill="1" applyBorder="1" applyAlignment="1">
      <alignment horizontal="center" textRotation="90"/>
    </xf>
    <xf numFmtId="0" fontId="9" fillId="0" borderId="7" xfId="0" applyFont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9" fillId="5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/>
    </xf>
    <xf numFmtId="1" fontId="12" fillId="5" borderId="8" xfId="0" applyNumberFormat="1" applyFont="1" applyFill="1" applyBorder="1"/>
    <xf numFmtId="1" fontId="12" fillId="3" borderId="5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49" fontId="14" fillId="7" borderId="8" xfId="0" applyNumberFormat="1" applyFont="1" applyFill="1" applyBorder="1"/>
    <xf numFmtId="1" fontId="20" fillId="5" borderId="8" xfId="0" applyNumberFormat="1" applyFont="1" applyFill="1" applyBorder="1"/>
    <xf numFmtId="0" fontId="0" fillId="3" borderId="5" xfId="0" applyFill="1" applyBorder="1"/>
    <xf numFmtId="0" fontId="0" fillId="3" borderId="9" xfId="0" applyFill="1" applyBorder="1"/>
    <xf numFmtId="0" fontId="21" fillId="5" borderId="10" xfId="0" applyFont="1" applyFill="1" applyBorder="1"/>
    <xf numFmtId="0" fontId="6" fillId="0" borderId="8" xfId="0" applyFont="1" applyBorder="1"/>
    <xf numFmtId="1" fontId="12" fillId="0" borderId="8" xfId="0" applyNumberFormat="1" applyFont="1" applyBorder="1"/>
    <xf numFmtId="0" fontId="21" fillId="5" borderId="8" xfId="0" applyFont="1" applyFill="1" applyBorder="1"/>
    <xf numFmtId="1" fontId="22" fillId="6" borderId="8" xfId="0" applyNumberFormat="1" applyFont="1" applyFill="1" applyBorder="1"/>
    <xf numFmtId="1" fontId="6" fillId="5" borderId="8" xfId="0" applyNumberFormat="1" applyFont="1" applyFill="1" applyBorder="1"/>
    <xf numFmtId="1" fontId="0" fillId="3" borderId="5" xfId="0" applyNumberFormat="1" applyFill="1" applyBorder="1"/>
    <xf numFmtId="1" fontId="12" fillId="3" borderId="9" xfId="0" applyNumberFormat="1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8" xfId="0" applyBorder="1"/>
    <xf numFmtId="1" fontId="0" fillId="3" borderId="11" xfId="0" applyNumberFormat="1" applyFill="1" applyBorder="1"/>
    <xf numFmtId="1" fontId="16" fillId="0" borderId="8" xfId="0" applyNumberFormat="1" applyFont="1" applyBorder="1"/>
    <xf numFmtId="1" fontId="12" fillId="3" borderId="12" xfId="0" applyNumberFormat="1" applyFont="1" applyFill="1" applyBorder="1"/>
    <xf numFmtId="1" fontId="9" fillId="4" borderId="9" xfId="0" applyNumberFormat="1" applyFont="1" applyFill="1" applyBorder="1"/>
    <xf numFmtId="1" fontId="12" fillId="2" borderId="9" xfId="0" applyNumberFormat="1" applyFont="1" applyFill="1" applyBorder="1"/>
    <xf numFmtId="1" fontId="12" fillId="5" borderId="1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9" fillId="5" borderId="14" xfId="0" applyNumberFormat="1" applyFont="1" applyFill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4" fillId="9" borderId="8" xfId="0" applyFont="1" applyFill="1" applyBorder="1"/>
    <xf numFmtId="0" fontId="14" fillId="9" borderId="15" xfId="0" applyFont="1" applyFill="1" applyBorder="1"/>
    <xf numFmtId="0" fontId="6" fillId="0" borderId="10" xfId="0" applyFont="1" applyBorder="1"/>
    <xf numFmtId="1" fontId="6" fillId="6" borderId="8" xfId="0" applyNumberFormat="1" applyFont="1" applyFill="1" applyBorder="1"/>
    <xf numFmtId="166" fontId="6" fillId="8" borderId="8" xfId="0" applyNumberFormat="1" applyFont="1" applyFill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0" fontId="24" fillId="0" borderId="8" xfId="0" applyFont="1" applyBorder="1"/>
    <xf numFmtId="1" fontId="23" fillId="0" borderId="8" xfId="0" applyNumberFormat="1" applyFont="1" applyBorder="1"/>
    <xf numFmtId="1" fontId="23" fillId="0" borderId="13" xfId="0" applyNumberFormat="1" applyFont="1" applyBorder="1" applyAlignment="1">
      <alignment horizontal="center"/>
    </xf>
    <xf numFmtId="0" fontId="6" fillId="5" borderId="8" xfId="0" applyFont="1" applyFill="1" applyBorder="1"/>
    <xf numFmtId="0" fontId="0" fillId="5" borderId="8" xfId="0" applyFill="1" applyBorder="1"/>
    <xf numFmtId="1" fontId="22" fillId="5" borderId="8" xfId="0" applyNumberFormat="1" applyFont="1" applyFill="1" applyBorder="1"/>
    <xf numFmtId="1" fontId="16" fillId="5" borderId="8" xfId="0" applyNumberFormat="1" applyFont="1" applyFill="1" applyBorder="1"/>
    <xf numFmtId="0" fontId="9" fillId="6" borderId="7" xfId="0" applyFont="1" applyFill="1" applyBorder="1" applyAlignment="1">
      <alignment vertical="center" wrapText="1"/>
    </xf>
    <xf numFmtId="1" fontId="9" fillId="6" borderId="14" xfId="0" applyNumberFormat="1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0" fillId="0" borderId="0" xfId="0" applyNumberFormat="1"/>
    <xf numFmtId="1" fontId="18" fillId="10" borderId="13" xfId="0" applyNumberFormat="1" applyFont="1" applyFill="1" applyBorder="1"/>
    <xf numFmtId="1" fontId="18" fillId="11" borderId="14" xfId="0" applyNumberFormat="1" applyFont="1" applyFill="1" applyBorder="1"/>
    <xf numFmtId="2" fontId="25" fillId="5" borderId="14" xfId="0" applyNumberFormat="1" applyFont="1" applyFill="1" applyBorder="1"/>
    <xf numFmtId="167" fontId="12" fillId="5" borderId="14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1" fontId="6" fillId="6" borderId="2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4" fillId="0" borderId="10" xfId="0" applyFont="1" applyBorder="1"/>
    <xf numFmtId="0" fontId="12" fillId="5" borderId="8" xfId="0" applyFont="1" applyFill="1" applyBorder="1" applyAlignment="1">
      <alignment vertical="center" wrapText="1"/>
    </xf>
    <xf numFmtId="0" fontId="0" fillId="5" borderId="22" xfId="0" applyFill="1" applyBorder="1"/>
    <xf numFmtId="1" fontId="12" fillId="5" borderId="23" xfId="0" applyNumberFormat="1" applyFont="1" applyFill="1" applyBorder="1"/>
    <xf numFmtId="1" fontId="22" fillId="5" borderId="23" xfId="0" applyNumberFormat="1" applyFont="1" applyFill="1" applyBorder="1"/>
    <xf numFmtId="0" fontId="0" fillId="5" borderId="23" xfId="0" applyFill="1" applyBorder="1"/>
    <xf numFmtId="1" fontId="16" fillId="5" borderId="23" xfId="0" applyNumberFormat="1" applyFont="1" applyFill="1" applyBorder="1"/>
    <xf numFmtId="0" fontId="12" fillId="5" borderId="23" xfId="0" applyFont="1" applyFill="1" applyBorder="1" applyAlignment="1">
      <alignment vertical="center" wrapText="1"/>
    </xf>
    <xf numFmtId="1" fontId="12" fillId="5" borderId="18" xfId="0" applyNumberFormat="1" applyFont="1" applyFill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167" fontId="19" fillId="5" borderId="14" xfId="0" applyNumberFormat="1" applyFont="1" applyFill="1" applyBorder="1" applyAlignment="1">
      <alignment horizontal="center"/>
    </xf>
    <xf numFmtId="0" fontId="19" fillId="5" borderId="7" xfId="0" applyFont="1" applyFill="1" applyBorder="1" applyAlignment="1">
      <alignment vertical="center" wrapText="1"/>
    </xf>
    <xf numFmtId="1" fontId="8" fillId="0" borderId="8" xfId="0" applyNumberFormat="1" applyFont="1" applyBorder="1" applyAlignment="1">
      <alignment horizontal="center"/>
    </xf>
    <xf numFmtId="0" fontId="0" fillId="0" borderId="32" xfId="0" applyBorder="1" applyAlignment="1"/>
    <xf numFmtId="1" fontId="18" fillId="11" borderId="37" xfId="0" applyNumberFormat="1" applyFont="1" applyFill="1" applyBorder="1"/>
    <xf numFmtId="1" fontId="13" fillId="0" borderId="8" xfId="0" applyNumberFormat="1" applyFont="1" applyBorder="1" applyAlignment="1">
      <alignment horizontal="right"/>
    </xf>
    <xf numFmtId="14" fontId="0" fillId="0" borderId="0" xfId="0" applyNumberFormat="1"/>
    <xf numFmtId="0" fontId="28" fillId="0" borderId="0" xfId="0" applyFont="1"/>
    <xf numFmtId="0" fontId="28" fillId="12" borderId="0" xfId="0" applyFont="1" applyFill="1"/>
    <xf numFmtId="0" fontId="0" fillId="12" borderId="0" xfId="0" applyFill="1"/>
    <xf numFmtId="0" fontId="28" fillId="13" borderId="0" xfId="0" applyFont="1" applyFill="1"/>
    <xf numFmtId="0" fontId="0" fillId="13" borderId="0" xfId="0" applyFill="1"/>
    <xf numFmtId="2" fontId="23" fillId="0" borderId="8" xfId="0" applyNumberFormat="1" applyFont="1" applyBorder="1"/>
    <xf numFmtId="2" fontId="20" fillId="5" borderId="8" xfId="0" applyNumberFormat="1" applyFont="1" applyFill="1" applyBorder="1"/>
    <xf numFmtId="165" fontId="9" fillId="0" borderId="4" xfId="0" applyNumberFormat="1" applyFont="1" applyBorder="1" applyAlignment="1">
      <alignment horizontal="center" wrapText="1"/>
    </xf>
    <xf numFmtId="0" fontId="0" fillId="0" borderId="32" xfId="0" applyBorder="1"/>
    <xf numFmtId="49" fontId="1" fillId="7" borderId="11" xfId="0" applyNumberFormat="1" applyFont="1" applyFill="1" applyBorder="1"/>
    <xf numFmtId="49" fontId="1" fillId="7" borderId="25" xfId="0" applyNumberFormat="1" applyFont="1" applyFill="1" applyBorder="1"/>
    <xf numFmtId="164" fontId="3" fillId="2" borderId="1" xfId="0" applyNumberFormat="1" applyFont="1" applyFill="1" applyBorder="1"/>
    <xf numFmtId="1" fontId="3" fillId="2" borderId="1" xfId="0" applyNumberFormat="1" applyFont="1" applyFill="1" applyBorder="1"/>
    <xf numFmtId="0" fontId="27" fillId="2" borderId="34" xfId="0" applyFont="1" applyFill="1" applyBorder="1"/>
    <xf numFmtId="0" fontId="3" fillId="3" borderId="0" xfId="0" applyFont="1" applyFill="1"/>
    <xf numFmtId="0" fontId="12" fillId="6" borderId="7" xfId="0" applyFont="1" applyFill="1" applyBorder="1"/>
    <xf numFmtId="0" fontId="12" fillId="5" borderId="7" xfId="0" applyFont="1" applyFill="1" applyBorder="1"/>
    <xf numFmtId="2" fontId="10" fillId="0" borderId="18" xfId="0" applyNumberFormat="1" applyFont="1" applyBorder="1" applyAlignment="1">
      <alignment horizontal="center"/>
    </xf>
    <xf numFmtId="1" fontId="12" fillId="5" borderId="13" xfId="0" applyNumberFormat="1" applyFont="1" applyFill="1" applyBorder="1"/>
    <xf numFmtId="2" fontId="10" fillId="0" borderId="17" xfId="0" applyNumberFormat="1" applyFont="1" applyBorder="1"/>
    <xf numFmtId="0" fontId="9" fillId="4" borderId="4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right"/>
    </xf>
    <xf numFmtId="165" fontId="6" fillId="0" borderId="30" xfId="0" applyNumberFormat="1" applyFont="1" applyBorder="1" applyAlignment="1">
      <alignment horizontal="right"/>
    </xf>
    <xf numFmtId="165" fontId="6" fillId="0" borderId="31" xfId="0" applyNumberFormat="1" applyFont="1" applyBorder="1" applyAlignment="1">
      <alignment horizontal="right"/>
    </xf>
    <xf numFmtId="15" fontId="26" fillId="0" borderId="26" xfId="0" applyNumberFormat="1" applyFont="1" applyBorder="1" applyAlignment="1">
      <alignment horizontal="center" wrapText="1"/>
    </xf>
    <xf numFmtId="15" fontId="26" fillId="0" borderId="4" xfId="0" applyNumberFormat="1" applyFont="1" applyBorder="1" applyAlignment="1">
      <alignment horizontal="center" wrapText="1"/>
    </xf>
    <xf numFmtId="165" fontId="9" fillId="0" borderId="26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5" fontId="7" fillId="0" borderId="35" xfId="0" applyNumberFormat="1" applyFont="1" applyBorder="1" applyAlignment="1">
      <alignment horizontal="center" vertical="center" wrapText="1"/>
    </xf>
    <xf numFmtId="165" fontId="7" fillId="0" borderId="19" xfId="0" applyNumberFormat="1" applyFont="1" applyBorder="1" applyAlignment="1">
      <alignment horizontal="center" vertical="center" wrapText="1"/>
    </xf>
    <xf numFmtId="165" fontId="7" fillId="0" borderId="36" xfId="0" applyNumberFormat="1" applyFont="1" applyBorder="1" applyAlignment="1">
      <alignment horizontal="center" vertical="center" wrapText="1"/>
    </xf>
    <xf numFmtId="165" fontId="7" fillId="0" borderId="37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7" fillId="0" borderId="38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textRotation="90" wrapText="1"/>
    </xf>
    <xf numFmtId="0" fontId="11" fillId="2" borderId="46" xfId="0" applyFont="1" applyFill="1" applyBorder="1" applyAlignment="1">
      <alignment horizontal="center" textRotation="90" wrapText="1"/>
    </xf>
    <xf numFmtId="0" fontId="11" fillId="2" borderId="47" xfId="0" applyFont="1" applyFill="1" applyBorder="1" applyAlignment="1">
      <alignment horizontal="center" textRotation="90" wrapText="1"/>
    </xf>
    <xf numFmtId="1" fontId="8" fillId="0" borderId="39" xfId="0" applyNumberFormat="1" applyFont="1" applyBorder="1" applyAlignment="1">
      <alignment horizontal="center" textRotation="90"/>
    </xf>
    <xf numFmtId="1" fontId="8" fillId="0" borderId="40" xfId="0" applyNumberFormat="1" applyFont="1" applyBorder="1" applyAlignment="1">
      <alignment horizontal="center" textRotation="90"/>
    </xf>
    <xf numFmtId="2" fontId="9" fillId="0" borderId="41" xfId="0" applyNumberFormat="1" applyFont="1" applyBorder="1" applyAlignment="1">
      <alignment horizontal="center" textRotation="90"/>
    </xf>
    <xf numFmtId="2" fontId="9" fillId="0" borderId="42" xfId="0" applyNumberFormat="1" applyFont="1" applyBorder="1" applyAlignment="1">
      <alignment horizontal="center" textRotation="90"/>
    </xf>
    <xf numFmtId="2" fontId="10" fillId="0" borderId="43" xfId="0" applyNumberFormat="1" applyFont="1" applyBorder="1" applyAlignment="1">
      <alignment horizontal="center" textRotation="90"/>
    </xf>
    <xf numFmtId="2" fontId="10" fillId="0" borderId="20" xfId="0" applyNumberFormat="1" applyFont="1" applyBorder="1" applyAlignment="1">
      <alignment horizontal="center" textRotation="90"/>
    </xf>
    <xf numFmtId="1" fontId="8" fillId="0" borderId="41" xfId="0" applyNumberFormat="1" applyFont="1" applyBorder="1" applyAlignment="1">
      <alignment horizontal="center" textRotation="90"/>
    </xf>
    <xf numFmtId="1" fontId="8" fillId="0" borderId="42" xfId="0" applyNumberFormat="1" applyFont="1" applyBorder="1" applyAlignment="1">
      <alignment horizontal="center" textRotation="90"/>
    </xf>
    <xf numFmtId="0" fontId="9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" fillId="7" borderId="24" xfId="0" applyNumberFormat="1" applyFont="1" applyFill="1" applyBorder="1" applyAlignment="1">
      <alignment horizontal="left"/>
    </xf>
    <xf numFmtId="49" fontId="1" fillId="7" borderId="1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4"/>
  <sheetViews>
    <sheetView tabSelected="1" zoomScaleNormal="100" workbookViewId="0">
      <pane xSplit="8" ySplit="9" topLeftCell="AG10" activePane="bottomRight" state="frozen"/>
      <selection pane="topRight" activeCell="G1" sqref="G1"/>
      <selection pane="bottomLeft" activeCell="A10" sqref="A10"/>
      <selection pane="bottomRight" activeCell="AM31" sqref="AM31:AN31"/>
    </sheetView>
  </sheetViews>
  <sheetFormatPr defaultRowHeight="14.6" x14ac:dyDescent="0.4"/>
  <cols>
    <col min="1" max="1" width="4.3828125" style="62" customWidth="1"/>
    <col min="2" max="2" width="20.84375" bestFit="1" customWidth="1"/>
    <col min="3" max="3" width="14.84375" bestFit="1" customWidth="1"/>
    <col min="4" max="4" width="9.15234375" customWidth="1"/>
    <col min="5" max="5" width="4.53515625" bestFit="1" customWidth="1"/>
    <col min="6" max="6" width="7" bestFit="1" customWidth="1"/>
    <col min="7" max="7" width="7.53515625" style="55" customWidth="1"/>
    <col min="8" max="8" width="6.3828125" style="55" bestFit="1" customWidth="1"/>
    <col min="9" max="9" width="5.3046875" customWidth="1"/>
    <col min="10" max="10" width="5.84375" bestFit="1" customWidth="1"/>
    <col min="11" max="11" width="5.3046875" customWidth="1"/>
    <col min="12" max="12" width="5.53515625" bestFit="1" customWidth="1"/>
    <col min="13" max="13" width="4.3828125" customWidth="1"/>
    <col min="14" max="14" width="6.3046875" customWidth="1"/>
    <col min="15" max="15" width="5.69140625" customWidth="1"/>
    <col min="16" max="16" width="6.3828125" customWidth="1"/>
    <col min="17" max="17" width="5.69140625" customWidth="1"/>
    <col min="18" max="18" width="6.3828125" customWidth="1"/>
    <col min="19" max="19" width="5.69140625" customWidth="1"/>
    <col min="20" max="20" width="6.3828125" customWidth="1"/>
    <col min="21" max="21" width="5.69140625" customWidth="1"/>
    <col min="22" max="22" width="6.3828125" customWidth="1"/>
    <col min="23" max="23" width="4.3046875" bestFit="1" customWidth="1"/>
    <col min="24" max="24" width="6.3828125" bestFit="1" customWidth="1"/>
    <col min="25" max="25" width="7.15234375" customWidth="1"/>
    <col min="26" max="26" width="1.15234375" customWidth="1"/>
    <col min="27" max="27" width="5.3046875" customWidth="1"/>
    <col min="28" max="28" width="6.53515625" bestFit="1" customWidth="1"/>
    <col min="29" max="29" width="5.3046875" customWidth="1"/>
    <col min="30" max="30" width="6.53515625" bestFit="1" customWidth="1"/>
    <col min="31" max="31" width="5.3046875" customWidth="1"/>
    <col min="32" max="32" width="6.53515625" bestFit="1" customWidth="1"/>
    <col min="33" max="33" width="5.3046875" customWidth="1"/>
    <col min="34" max="34" width="5.53515625" bestFit="1" customWidth="1"/>
    <col min="35" max="35" width="5.3046875" customWidth="1"/>
    <col min="36" max="36" width="6.53515625" bestFit="1" customWidth="1"/>
    <col min="37" max="37" width="5.3046875" customWidth="1"/>
    <col min="38" max="38" width="5.53515625" bestFit="1" customWidth="1"/>
    <col min="39" max="39" width="4.3046875" bestFit="1" customWidth="1"/>
    <col min="40" max="40" width="4.84375" bestFit="1" customWidth="1"/>
    <col min="41" max="41" width="4.3046875" bestFit="1" customWidth="1"/>
    <col min="42" max="42" width="4.84375" bestFit="1" customWidth="1"/>
    <col min="43" max="43" width="8.69140625" bestFit="1" customWidth="1"/>
    <col min="44" max="44" width="0.3828125" customWidth="1"/>
  </cols>
  <sheetData>
    <row r="1" spans="1:44" ht="9" customHeight="1" x14ac:dyDescent="0.4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76"/>
    </row>
    <row r="2" spans="1:44" ht="23.15" thickBot="1" x14ac:dyDescent="0.6">
      <c r="A2" s="145" t="s">
        <v>70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90"/>
      <c r="AR2" s="15"/>
    </row>
    <row r="3" spans="1:44" ht="18" thickBot="1" x14ac:dyDescent="0.45">
      <c r="A3" s="149"/>
      <c r="B3" s="150"/>
      <c r="C3" s="150"/>
      <c r="D3" s="150"/>
      <c r="E3" s="150"/>
      <c r="F3" s="150"/>
      <c r="G3" s="150"/>
      <c r="H3" s="150"/>
      <c r="I3" s="91" t="s">
        <v>0</v>
      </c>
      <c r="J3" s="92"/>
      <c r="K3" s="91"/>
      <c r="L3" s="115">
        <v>43898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"/>
    </row>
    <row r="4" spans="1:44" ht="18" thickBot="1" x14ac:dyDescent="0.45">
      <c r="A4" s="114" t="s">
        <v>172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93"/>
      <c r="AO4" s="93"/>
      <c r="AP4" s="93"/>
      <c r="AQ4" s="93"/>
      <c r="AR4" s="2"/>
    </row>
    <row r="5" spans="1:44" ht="20.25" customHeight="1" thickBot="1" x14ac:dyDescent="0.45">
      <c r="A5" s="60"/>
      <c r="B5" s="122" t="s">
        <v>69</v>
      </c>
      <c r="C5" s="123"/>
      <c r="D5" s="123"/>
      <c r="E5" s="123"/>
      <c r="F5" s="123"/>
      <c r="G5" s="123"/>
      <c r="H5" s="124"/>
      <c r="I5" s="127" t="s">
        <v>1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94"/>
      <c r="AA5" s="147" t="s">
        <v>2</v>
      </c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8"/>
      <c r="AR5" s="4"/>
    </row>
    <row r="6" spans="1:44" ht="21.75" customHeight="1" x14ac:dyDescent="0.4">
      <c r="A6" s="103"/>
      <c r="B6" s="116" t="s">
        <v>225</v>
      </c>
      <c r="C6" s="117"/>
      <c r="D6" s="118"/>
      <c r="E6" s="135" t="s">
        <v>3</v>
      </c>
      <c r="F6" s="141" t="s">
        <v>66</v>
      </c>
      <c r="G6" s="137" t="s">
        <v>4</v>
      </c>
      <c r="H6" s="139" t="s">
        <v>5</v>
      </c>
      <c r="I6" s="106">
        <v>43709</v>
      </c>
      <c r="J6" s="107"/>
      <c r="K6" s="106">
        <v>43729</v>
      </c>
      <c r="L6" s="107"/>
      <c r="M6" s="106">
        <v>43730</v>
      </c>
      <c r="N6" s="107"/>
      <c r="O6" s="106">
        <v>43785</v>
      </c>
      <c r="P6" s="107"/>
      <c r="Q6" s="106">
        <v>43806</v>
      </c>
      <c r="R6" s="107"/>
      <c r="S6" s="106"/>
      <c r="T6" s="107"/>
      <c r="U6" s="106"/>
      <c r="V6" s="107"/>
      <c r="W6" s="106"/>
      <c r="X6" s="107"/>
      <c r="Y6" s="132" t="s">
        <v>6</v>
      </c>
      <c r="Z6" s="3"/>
      <c r="AA6" s="106">
        <v>43736</v>
      </c>
      <c r="AB6" s="107"/>
      <c r="AC6" s="106">
        <v>43751</v>
      </c>
      <c r="AD6" s="107"/>
      <c r="AE6" s="106">
        <v>43779</v>
      </c>
      <c r="AF6" s="107"/>
      <c r="AG6" s="106">
        <v>43799</v>
      </c>
      <c r="AH6" s="107"/>
      <c r="AI6" s="106">
        <v>43842</v>
      </c>
      <c r="AJ6" s="107"/>
      <c r="AK6" s="106">
        <v>43855</v>
      </c>
      <c r="AL6" s="107"/>
      <c r="AM6" s="106">
        <v>43885</v>
      </c>
      <c r="AN6" s="107"/>
      <c r="AO6" s="108"/>
      <c r="AP6" s="109"/>
      <c r="AQ6" s="87"/>
      <c r="AR6" s="6"/>
    </row>
    <row r="7" spans="1:44" ht="49.5" customHeight="1" x14ac:dyDescent="0.4">
      <c r="A7" s="104"/>
      <c r="B7" s="119"/>
      <c r="C7" s="120"/>
      <c r="D7" s="121"/>
      <c r="E7" s="136"/>
      <c r="F7" s="142"/>
      <c r="G7" s="138"/>
      <c r="H7" s="140"/>
      <c r="I7" s="110" t="s">
        <v>71</v>
      </c>
      <c r="J7" s="111"/>
      <c r="K7" s="125" t="s">
        <v>80</v>
      </c>
      <c r="L7" s="126"/>
      <c r="M7" s="130" t="s">
        <v>81</v>
      </c>
      <c r="N7" s="131"/>
      <c r="O7" s="143" t="s">
        <v>182</v>
      </c>
      <c r="P7" s="144"/>
      <c r="Q7" s="130" t="s">
        <v>194</v>
      </c>
      <c r="R7" s="131"/>
      <c r="S7" s="143"/>
      <c r="T7" s="144"/>
      <c r="U7" s="130"/>
      <c r="V7" s="131"/>
      <c r="W7" s="143"/>
      <c r="X7" s="144"/>
      <c r="Y7" s="133"/>
      <c r="Z7" s="5"/>
      <c r="AA7" s="125" t="s">
        <v>174</v>
      </c>
      <c r="AB7" s="126"/>
      <c r="AC7" s="110" t="s">
        <v>178</v>
      </c>
      <c r="AD7" s="111"/>
      <c r="AE7" s="125" t="s">
        <v>181</v>
      </c>
      <c r="AF7" s="126"/>
      <c r="AG7" s="110" t="s">
        <v>193</v>
      </c>
      <c r="AH7" s="111"/>
      <c r="AI7" s="125" t="s">
        <v>222</v>
      </c>
      <c r="AJ7" s="126"/>
      <c r="AK7" s="125" t="s">
        <v>223</v>
      </c>
      <c r="AL7" s="126"/>
      <c r="AM7" s="112" t="s">
        <v>224</v>
      </c>
      <c r="AN7" s="113"/>
      <c r="AO7" s="110"/>
      <c r="AP7" s="111"/>
      <c r="AQ7" s="100" t="s">
        <v>173</v>
      </c>
      <c r="AR7" s="11"/>
    </row>
    <row r="8" spans="1:44" ht="15.75" customHeight="1" thickBot="1" x14ac:dyDescent="0.45">
      <c r="A8" s="105"/>
      <c r="B8" s="119"/>
      <c r="C8" s="120"/>
      <c r="D8" s="121"/>
      <c r="E8" s="136"/>
      <c r="F8" s="142"/>
      <c r="G8" s="138"/>
      <c r="H8" s="140"/>
      <c r="I8" s="8" t="s">
        <v>7</v>
      </c>
      <c r="J8" s="8" t="s">
        <v>78</v>
      </c>
      <c r="K8" s="7" t="s">
        <v>7</v>
      </c>
      <c r="L8" s="7" t="s">
        <v>78</v>
      </c>
      <c r="M8" s="8" t="s">
        <v>7</v>
      </c>
      <c r="N8" s="8" t="s">
        <v>78</v>
      </c>
      <c r="O8" s="7" t="s">
        <v>7</v>
      </c>
      <c r="P8" s="7" t="s">
        <v>78</v>
      </c>
      <c r="Q8" s="8" t="s">
        <v>7</v>
      </c>
      <c r="R8" s="8" t="s">
        <v>78</v>
      </c>
      <c r="S8" s="7" t="s">
        <v>7</v>
      </c>
      <c r="T8" s="7" t="s">
        <v>78</v>
      </c>
      <c r="U8" s="8" t="s">
        <v>7</v>
      </c>
      <c r="V8" s="8" t="s">
        <v>78</v>
      </c>
      <c r="W8" s="7" t="s">
        <v>7</v>
      </c>
      <c r="X8" s="7" t="s">
        <v>78</v>
      </c>
      <c r="Y8" s="133"/>
      <c r="Z8" s="9"/>
      <c r="AA8" s="95" t="s">
        <v>7</v>
      </c>
      <c r="AB8" s="95"/>
      <c r="AC8" s="74" t="s">
        <v>7</v>
      </c>
      <c r="AD8" s="10"/>
      <c r="AE8" s="95" t="s">
        <v>7</v>
      </c>
      <c r="AF8" s="95"/>
      <c r="AG8" s="96" t="s">
        <v>7</v>
      </c>
      <c r="AH8" s="96"/>
      <c r="AI8" s="95" t="s">
        <v>7</v>
      </c>
      <c r="AJ8" s="95"/>
      <c r="AK8" s="95" t="s">
        <v>7</v>
      </c>
      <c r="AL8" s="95"/>
      <c r="AM8" s="52" t="s">
        <v>7</v>
      </c>
      <c r="AN8" s="52"/>
      <c r="AO8" s="96" t="s">
        <v>7</v>
      </c>
      <c r="AP8" s="96"/>
      <c r="AQ8" s="101"/>
      <c r="AR8" s="14"/>
    </row>
    <row r="9" spans="1:44" ht="15" thickBot="1" x14ac:dyDescent="0.45">
      <c r="A9" s="61"/>
      <c r="B9" s="56"/>
      <c r="C9" s="57"/>
      <c r="D9" s="77"/>
      <c r="E9" s="75"/>
      <c r="F9" s="75"/>
      <c r="G9" s="58" t="e">
        <v>#REF!</v>
      </c>
      <c r="H9" s="97"/>
      <c r="I9" s="98">
        <v>55</v>
      </c>
      <c r="J9" s="59">
        <v>1.5</v>
      </c>
      <c r="K9" s="36">
        <v>54</v>
      </c>
      <c r="L9" s="72">
        <v>1.2</v>
      </c>
      <c r="M9" s="37">
        <v>54</v>
      </c>
      <c r="N9" s="73">
        <v>1.5</v>
      </c>
      <c r="O9" s="36">
        <v>47</v>
      </c>
      <c r="P9" s="72">
        <v>1</v>
      </c>
      <c r="Q9" s="37">
        <v>44</v>
      </c>
      <c r="R9" s="73">
        <v>1</v>
      </c>
      <c r="S9" s="36"/>
      <c r="T9" s="72"/>
      <c r="U9" s="37"/>
      <c r="V9" s="73"/>
      <c r="W9" s="36"/>
      <c r="X9" s="72"/>
      <c r="Y9" s="134"/>
      <c r="Z9" s="13"/>
      <c r="AA9" s="47">
        <v>107</v>
      </c>
      <c r="AB9" s="44">
        <v>4</v>
      </c>
      <c r="AC9" s="37">
        <v>48</v>
      </c>
      <c r="AD9" s="37">
        <v>2</v>
      </c>
      <c r="AE9" s="44">
        <v>256</v>
      </c>
      <c r="AF9" s="44">
        <v>10</v>
      </c>
      <c r="AG9" s="35">
        <v>188</v>
      </c>
      <c r="AH9" s="35">
        <v>10</v>
      </c>
      <c r="AI9" s="38">
        <v>198</v>
      </c>
      <c r="AJ9" s="38">
        <v>10</v>
      </c>
      <c r="AK9" s="38">
        <v>175</v>
      </c>
      <c r="AL9" s="38">
        <v>10</v>
      </c>
      <c r="AM9" s="53">
        <v>94</v>
      </c>
      <c r="AN9" s="53">
        <v>10</v>
      </c>
      <c r="AO9" s="35"/>
      <c r="AP9" s="71"/>
      <c r="AQ9" s="102"/>
      <c r="AR9" s="18"/>
    </row>
    <row r="10" spans="1:44" ht="15" thickBot="1" x14ac:dyDescent="0.45">
      <c r="A10" s="78">
        <v>1</v>
      </c>
      <c r="B10" s="39" t="s">
        <v>82</v>
      </c>
      <c r="C10" s="40" t="s">
        <v>83</v>
      </c>
      <c r="D10" s="40"/>
      <c r="E10" s="43">
        <v>2005</v>
      </c>
      <c r="F10" s="43">
        <v>126871</v>
      </c>
      <c r="G10" s="54">
        <v>612</v>
      </c>
      <c r="H10" s="99">
        <v>0</v>
      </c>
      <c r="I10" s="19"/>
      <c r="J10" s="16"/>
      <c r="K10" s="45">
        <v>1</v>
      </c>
      <c r="L10" s="85">
        <v>48</v>
      </c>
      <c r="M10" s="22">
        <v>1</v>
      </c>
      <c r="N10" s="86">
        <v>60</v>
      </c>
      <c r="O10" s="45"/>
      <c r="P10" s="46"/>
      <c r="Q10" s="22"/>
      <c r="R10" s="16"/>
      <c r="S10" s="42"/>
      <c r="T10" s="46"/>
      <c r="U10" s="22"/>
      <c r="V10" s="16"/>
      <c r="W10" s="42"/>
      <c r="X10" s="46"/>
      <c r="Y10" s="34">
        <v>108</v>
      </c>
      <c r="Z10" s="17"/>
      <c r="AA10" s="41">
        <v>6</v>
      </c>
      <c r="AB10" s="85">
        <v>104</v>
      </c>
      <c r="AC10" s="22"/>
      <c r="AD10" s="24"/>
      <c r="AE10" s="29"/>
      <c r="AF10" s="29"/>
      <c r="AG10" s="48">
        <v>25</v>
      </c>
      <c r="AH10" s="24">
        <v>80</v>
      </c>
      <c r="AI10" s="45"/>
      <c r="AJ10" s="29"/>
      <c r="AK10" s="48"/>
      <c r="AL10" s="49"/>
      <c r="AM10" s="42">
        <v>3</v>
      </c>
      <c r="AN10" s="46">
        <v>320</v>
      </c>
      <c r="AO10" s="49"/>
      <c r="AP10" s="68"/>
      <c r="AQ10" s="33">
        <v>504</v>
      </c>
      <c r="AR10" s="28"/>
    </row>
    <row r="11" spans="1:44" ht="15" thickBot="1" x14ac:dyDescent="0.45">
      <c r="A11" s="78">
        <v>2</v>
      </c>
      <c r="B11" s="39" t="s">
        <v>84</v>
      </c>
      <c r="C11" s="40" t="s">
        <v>24</v>
      </c>
      <c r="D11" s="40"/>
      <c r="E11" s="43">
        <v>2004</v>
      </c>
      <c r="F11" s="43">
        <v>122136</v>
      </c>
      <c r="G11" s="54">
        <v>281.7</v>
      </c>
      <c r="H11" s="99">
        <v>0</v>
      </c>
      <c r="I11" s="19">
        <v>13</v>
      </c>
      <c r="J11" s="86">
        <v>24</v>
      </c>
      <c r="K11" s="45">
        <v>2</v>
      </c>
      <c r="L11" s="85">
        <v>43.199999999999996</v>
      </c>
      <c r="M11" s="22">
        <v>5</v>
      </c>
      <c r="N11" s="86">
        <v>40.5</v>
      </c>
      <c r="O11" s="45">
        <v>3</v>
      </c>
      <c r="P11" s="46">
        <v>32</v>
      </c>
      <c r="Q11" s="22">
        <v>2</v>
      </c>
      <c r="R11" s="16">
        <v>36</v>
      </c>
      <c r="S11" s="20"/>
      <c r="T11" s="46"/>
      <c r="U11" s="22"/>
      <c r="V11" s="16" t="s">
        <v>226</v>
      </c>
      <c r="W11" s="20"/>
      <c r="X11" s="46"/>
      <c r="Y11" s="34">
        <v>119.69999999999999</v>
      </c>
      <c r="Z11" s="27"/>
      <c r="AA11" s="63">
        <v>30</v>
      </c>
      <c r="AB11" s="85">
        <v>32</v>
      </c>
      <c r="AC11" s="22">
        <v>7</v>
      </c>
      <c r="AD11" s="24">
        <v>50</v>
      </c>
      <c r="AE11" s="45">
        <v>148</v>
      </c>
      <c r="AF11" s="46">
        <v>0</v>
      </c>
      <c r="AG11" s="48">
        <v>84</v>
      </c>
      <c r="AH11" s="24">
        <v>20</v>
      </c>
      <c r="AI11" s="45">
        <v>100</v>
      </c>
      <c r="AJ11" s="46">
        <v>20</v>
      </c>
      <c r="AK11" s="48">
        <v>72</v>
      </c>
      <c r="AL11" s="24">
        <v>20</v>
      </c>
      <c r="AM11" s="42">
        <v>31</v>
      </c>
      <c r="AN11" s="46">
        <v>80</v>
      </c>
      <c r="AO11" s="49"/>
      <c r="AP11" s="68"/>
      <c r="AQ11" s="33">
        <v>162</v>
      </c>
      <c r="AR11" s="18"/>
    </row>
    <row r="12" spans="1:44" ht="15" thickBot="1" x14ac:dyDescent="0.45">
      <c r="A12" s="78">
        <v>3</v>
      </c>
      <c r="B12" s="39" t="s">
        <v>87</v>
      </c>
      <c r="C12" s="40" t="s">
        <v>37</v>
      </c>
      <c r="D12" s="40"/>
      <c r="E12" s="43">
        <v>2006</v>
      </c>
      <c r="F12" s="43">
        <v>130531</v>
      </c>
      <c r="G12" s="54">
        <v>275.39999999999998</v>
      </c>
      <c r="H12" s="99">
        <v>0</v>
      </c>
      <c r="I12" s="19">
        <v>6</v>
      </c>
      <c r="J12" s="86">
        <v>39</v>
      </c>
      <c r="K12" s="45">
        <v>5</v>
      </c>
      <c r="L12" s="85">
        <v>32.4</v>
      </c>
      <c r="M12" s="22">
        <v>3</v>
      </c>
      <c r="N12" s="86">
        <v>48</v>
      </c>
      <c r="O12" s="45">
        <v>6</v>
      </c>
      <c r="P12" s="46">
        <v>26</v>
      </c>
      <c r="Q12" s="22"/>
      <c r="R12" s="16"/>
      <c r="S12" s="42"/>
      <c r="T12" s="46"/>
      <c r="U12" s="22"/>
      <c r="V12" s="16"/>
      <c r="W12" s="42"/>
      <c r="X12" s="46"/>
      <c r="Y12" s="34">
        <v>119.4</v>
      </c>
      <c r="Z12" s="17"/>
      <c r="AA12" s="63">
        <v>8</v>
      </c>
      <c r="AB12" s="85">
        <v>96</v>
      </c>
      <c r="AC12" s="22">
        <v>23</v>
      </c>
      <c r="AD12" s="24">
        <v>16</v>
      </c>
      <c r="AE12" s="45">
        <v>92</v>
      </c>
      <c r="AF12" s="46">
        <v>20</v>
      </c>
      <c r="AG12" s="48">
        <v>77</v>
      </c>
      <c r="AH12" s="24">
        <v>20</v>
      </c>
      <c r="AI12" s="45">
        <v>68</v>
      </c>
      <c r="AJ12" s="46">
        <v>20</v>
      </c>
      <c r="AK12" s="48">
        <v>42</v>
      </c>
      <c r="AL12" s="24">
        <v>40</v>
      </c>
      <c r="AM12" s="42">
        <v>37</v>
      </c>
      <c r="AN12" s="42">
        <v>0</v>
      </c>
      <c r="AO12" s="49"/>
      <c r="AP12" s="68"/>
      <c r="AQ12" s="33">
        <v>156</v>
      </c>
      <c r="AR12" s="28"/>
    </row>
    <row r="13" spans="1:44" x14ac:dyDescent="0.4">
      <c r="A13" s="78">
        <v>4</v>
      </c>
      <c r="B13" s="39" t="s">
        <v>88</v>
      </c>
      <c r="C13" s="40" t="s">
        <v>8</v>
      </c>
      <c r="D13" s="40"/>
      <c r="E13" s="43">
        <v>2003</v>
      </c>
      <c r="F13" s="43">
        <v>113056</v>
      </c>
      <c r="G13" s="54">
        <v>179.2</v>
      </c>
      <c r="H13" s="99">
        <v>0</v>
      </c>
      <c r="I13" s="19">
        <v>11</v>
      </c>
      <c r="J13" s="86">
        <v>24</v>
      </c>
      <c r="K13" s="45">
        <v>6</v>
      </c>
      <c r="L13" s="85">
        <v>31.2</v>
      </c>
      <c r="M13" s="22">
        <v>30</v>
      </c>
      <c r="N13" s="86">
        <v>12</v>
      </c>
      <c r="O13" s="45">
        <v>3</v>
      </c>
      <c r="P13" s="46">
        <v>32</v>
      </c>
      <c r="Q13" s="22">
        <v>9</v>
      </c>
      <c r="R13" s="16">
        <v>16</v>
      </c>
      <c r="S13" s="20"/>
      <c r="T13" s="46"/>
      <c r="U13" s="22"/>
      <c r="V13" s="16"/>
      <c r="W13" s="20"/>
      <c r="X13" s="46"/>
      <c r="Y13" s="34">
        <v>87.2</v>
      </c>
      <c r="Z13" s="17"/>
      <c r="AA13" s="63">
        <v>53</v>
      </c>
      <c r="AB13" s="85">
        <v>16</v>
      </c>
      <c r="AC13" s="22">
        <v>14</v>
      </c>
      <c r="AD13" s="24">
        <v>32</v>
      </c>
      <c r="AE13" s="45">
        <v>75</v>
      </c>
      <c r="AF13" s="46">
        <v>20</v>
      </c>
      <c r="AG13" s="48">
        <v>47</v>
      </c>
      <c r="AH13" s="24">
        <v>40</v>
      </c>
      <c r="AI13" s="45">
        <v>111</v>
      </c>
      <c r="AJ13" s="46">
        <v>20</v>
      </c>
      <c r="AK13" s="48">
        <v>118</v>
      </c>
      <c r="AL13" s="24">
        <v>20</v>
      </c>
      <c r="AM13" s="42">
        <v>79</v>
      </c>
      <c r="AN13" s="46">
        <v>0</v>
      </c>
      <c r="AO13" s="49"/>
      <c r="AP13" s="68"/>
      <c r="AQ13" s="33">
        <v>92</v>
      </c>
      <c r="AR13" s="18"/>
    </row>
    <row r="14" spans="1:44" ht="15" thickBot="1" x14ac:dyDescent="0.45">
      <c r="A14" s="78">
        <v>5</v>
      </c>
      <c r="B14" s="39" t="s">
        <v>98</v>
      </c>
      <c r="C14" s="40" t="s">
        <v>30</v>
      </c>
      <c r="D14" s="40"/>
      <c r="E14" s="43">
        <v>2004</v>
      </c>
      <c r="F14" s="43">
        <v>123923</v>
      </c>
      <c r="G14" s="54">
        <v>179.2</v>
      </c>
      <c r="H14" s="99">
        <v>0</v>
      </c>
      <c r="I14" s="19">
        <v>15</v>
      </c>
      <c r="J14" s="86">
        <v>24</v>
      </c>
      <c r="K14" s="45">
        <v>16</v>
      </c>
      <c r="L14" s="85">
        <v>19.2</v>
      </c>
      <c r="M14" s="22">
        <v>9</v>
      </c>
      <c r="N14" s="86">
        <v>24</v>
      </c>
      <c r="O14" s="45">
        <v>10</v>
      </c>
      <c r="P14" s="46">
        <v>16</v>
      </c>
      <c r="Q14" s="22"/>
      <c r="R14" s="16"/>
      <c r="S14" s="20"/>
      <c r="T14" s="46"/>
      <c r="U14" s="22"/>
      <c r="V14" s="16"/>
      <c r="W14" s="20"/>
      <c r="X14" s="46"/>
      <c r="Y14" s="34">
        <v>67.2</v>
      </c>
      <c r="Z14" s="17"/>
      <c r="AA14" s="63">
        <v>42</v>
      </c>
      <c r="AB14" s="85">
        <v>16</v>
      </c>
      <c r="AC14" s="22">
        <v>12</v>
      </c>
      <c r="AD14" s="24">
        <v>32</v>
      </c>
      <c r="AE14" s="45">
        <v>118</v>
      </c>
      <c r="AF14" s="46">
        <v>20</v>
      </c>
      <c r="AG14" s="48">
        <v>50</v>
      </c>
      <c r="AH14" s="24">
        <v>40</v>
      </c>
      <c r="AI14" s="45">
        <v>36</v>
      </c>
      <c r="AJ14" s="46">
        <v>40</v>
      </c>
      <c r="AK14" s="48"/>
      <c r="AL14" s="24"/>
      <c r="AM14" s="42"/>
      <c r="AN14" s="42"/>
      <c r="AO14" s="49"/>
      <c r="AP14" s="68"/>
      <c r="AQ14" s="33">
        <v>112</v>
      </c>
      <c r="AR14" s="28"/>
    </row>
    <row r="15" spans="1:44" ht="15" thickBot="1" x14ac:dyDescent="0.45">
      <c r="A15" s="78">
        <v>6</v>
      </c>
      <c r="B15" s="39" t="s">
        <v>93</v>
      </c>
      <c r="C15" s="40" t="s">
        <v>19</v>
      </c>
      <c r="D15" s="40"/>
      <c r="E15" s="43">
        <v>2003</v>
      </c>
      <c r="F15" s="43">
        <v>120632</v>
      </c>
      <c r="G15" s="54">
        <v>163.19999999999999</v>
      </c>
      <c r="H15" s="99">
        <v>0</v>
      </c>
      <c r="I15" s="19">
        <v>17</v>
      </c>
      <c r="J15" s="86">
        <v>12</v>
      </c>
      <c r="K15" s="45">
        <v>11</v>
      </c>
      <c r="L15" s="85">
        <v>19.2</v>
      </c>
      <c r="M15" s="22">
        <v>27</v>
      </c>
      <c r="N15" s="86">
        <v>12</v>
      </c>
      <c r="O15" s="45">
        <v>1</v>
      </c>
      <c r="P15" s="46">
        <v>40</v>
      </c>
      <c r="Q15" s="22">
        <v>16</v>
      </c>
      <c r="R15" s="16">
        <v>16</v>
      </c>
      <c r="S15" s="20"/>
      <c r="T15" s="46"/>
      <c r="U15" s="22"/>
      <c r="V15" s="16"/>
      <c r="W15" s="20"/>
      <c r="X15" s="46"/>
      <c r="Y15" s="34">
        <v>75.2</v>
      </c>
      <c r="Z15" s="27"/>
      <c r="AA15" s="63">
        <v>51</v>
      </c>
      <c r="AB15" s="85">
        <v>16</v>
      </c>
      <c r="AC15" s="22">
        <v>8</v>
      </c>
      <c r="AD15" s="24">
        <v>48</v>
      </c>
      <c r="AE15" s="45">
        <v>98</v>
      </c>
      <c r="AF15" s="46">
        <v>20</v>
      </c>
      <c r="AG15" s="48">
        <v>102</v>
      </c>
      <c r="AH15" s="24">
        <v>20</v>
      </c>
      <c r="AI15" s="45">
        <v>74</v>
      </c>
      <c r="AJ15" s="46">
        <v>20</v>
      </c>
      <c r="AK15" s="48">
        <v>129</v>
      </c>
      <c r="AL15" s="24">
        <v>1E-3</v>
      </c>
      <c r="AM15" s="42"/>
      <c r="AN15" s="42"/>
      <c r="AO15" s="49"/>
      <c r="AP15" s="68"/>
      <c r="AQ15" s="33">
        <v>88</v>
      </c>
      <c r="AR15" s="26"/>
    </row>
    <row r="16" spans="1:44" x14ac:dyDescent="0.4">
      <c r="A16" s="78">
        <v>7</v>
      </c>
      <c r="B16" s="39" t="s">
        <v>94</v>
      </c>
      <c r="C16" s="40" t="s">
        <v>29</v>
      </c>
      <c r="D16" s="40"/>
      <c r="E16" s="43">
        <v>2006</v>
      </c>
      <c r="F16" s="43">
        <v>128561</v>
      </c>
      <c r="G16" s="54">
        <v>135.19999999999999</v>
      </c>
      <c r="H16" s="99">
        <v>0</v>
      </c>
      <c r="I16" s="19">
        <v>34</v>
      </c>
      <c r="J16" s="86">
        <v>6</v>
      </c>
      <c r="K16" s="45">
        <v>12</v>
      </c>
      <c r="L16" s="85">
        <v>19.2</v>
      </c>
      <c r="M16" s="22">
        <v>8</v>
      </c>
      <c r="N16" s="86">
        <v>36</v>
      </c>
      <c r="O16" s="45">
        <v>8</v>
      </c>
      <c r="P16" s="46">
        <v>24</v>
      </c>
      <c r="Q16" s="22">
        <v>17</v>
      </c>
      <c r="R16" s="16">
        <v>8</v>
      </c>
      <c r="S16" s="20"/>
      <c r="T16" s="46"/>
      <c r="U16" s="22"/>
      <c r="V16" s="16"/>
      <c r="W16" s="20"/>
      <c r="X16" s="46"/>
      <c r="Y16" s="34">
        <v>79.2</v>
      </c>
      <c r="Z16" s="17"/>
      <c r="AA16" s="63">
        <v>39</v>
      </c>
      <c r="AB16" s="85">
        <v>16</v>
      </c>
      <c r="AC16" s="22">
        <v>29</v>
      </c>
      <c r="AD16" s="24">
        <v>16</v>
      </c>
      <c r="AE16" s="45">
        <v>135</v>
      </c>
      <c r="AF16" s="46">
        <v>0</v>
      </c>
      <c r="AG16" s="48">
        <v>100</v>
      </c>
      <c r="AH16" s="24">
        <v>20</v>
      </c>
      <c r="AI16" s="45">
        <v>161</v>
      </c>
      <c r="AJ16" s="46">
        <v>1E-3</v>
      </c>
      <c r="AK16" s="48">
        <v>111</v>
      </c>
      <c r="AL16" s="24">
        <v>20</v>
      </c>
      <c r="AM16" s="42"/>
      <c r="AN16" s="42"/>
      <c r="AO16" s="49"/>
      <c r="AP16" s="68"/>
      <c r="AQ16" s="33">
        <v>56</v>
      </c>
      <c r="AR16" s="18"/>
    </row>
    <row r="17" spans="1:44" ht="15" thickBot="1" x14ac:dyDescent="0.45">
      <c r="A17" s="78">
        <v>8</v>
      </c>
      <c r="B17" s="39" t="s">
        <v>86</v>
      </c>
      <c r="C17" s="40" t="s">
        <v>14</v>
      </c>
      <c r="D17" s="40"/>
      <c r="E17" s="43">
        <v>2005</v>
      </c>
      <c r="F17" s="43">
        <v>127586</v>
      </c>
      <c r="G17" s="54">
        <v>126.402</v>
      </c>
      <c r="H17" s="99">
        <v>0</v>
      </c>
      <c r="I17" s="19">
        <v>3</v>
      </c>
      <c r="J17" s="86">
        <v>48</v>
      </c>
      <c r="K17" s="45">
        <v>3</v>
      </c>
      <c r="L17" s="85">
        <v>38.4</v>
      </c>
      <c r="M17" s="22"/>
      <c r="N17" s="16"/>
      <c r="O17" s="45">
        <v>15</v>
      </c>
      <c r="P17" s="46">
        <v>16</v>
      </c>
      <c r="Q17" s="22">
        <v>3</v>
      </c>
      <c r="R17" s="16">
        <v>32</v>
      </c>
      <c r="S17" s="20"/>
      <c r="T17" s="46"/>
      <c r="U17" s="22"/>
      <c r="V17" s="16"/>
      <c r="W17" s="20"/>
      <c r="X17" s="46"/>
      <c r="Y17" s="34">
        <v>118.4</v>
      </c>
      <c r="Z17" s="27"/>
      <c r="AA17" s="63"/>
      <c r="AB17" s="46"/>
      <c r="AC17" s="22">
        <v>35</v>
      </c>
      <c r="AD17" s="24">
        <v>8</v>
      </c>
      <c r="AE17" s="45">
        <v>228</v>
      </c>
      <c r="AF17" s="46">
        <v>0</v>
      </c>
      <c r="AG17" s="48">
        <v>136</v>
      </c>
      <c r="AH17" s="24">
        <v>1E-3</v>
      </c>
      <c r="AI17" s="45"/>
      <c r="AJ17" s="29"/>
      <c r="AK17" s="48">
        <v>163</v>
      </c>
      <c r="AL17" s="24">
        <v>1E-3</v>
      </c>
      <c r="AM17" s="42"/>
      <c r="AN17" s="42"/>
      <c r="AO17" s="49"/>
      <c r="AP17" s="68"/>
      <c r="AQ17" s="33">
        <v>8.0019999999999989</v>
      </c>
      <c r="AR17" s="18"/>
    </row>
    <row r="18" spans="1:44" ht="15" thickBot="1" x14ac:dyDescent="0.45">
      <c r="A18" s="78">
        <v>9</v>
      </c>
      <c r="B18" s="39" t="s">
        <v>107</v>
      </c>
      <c r="C18" s="40" t="s">
        <v>11</v>
      </c>
      <c r="D18" s="40"/>
      <c r="E18" s="43">
        <v>2003</v>
      </c>
      <c r="F18" s="43">
        <v>118099</v>
      </c>
      <c r="G18" s="54">
        <v>116</v>
      </c>
      <c r="H18" s="99">
        <v>0</v>
      </c>
      <c r="I18" s="19">
        <v>27</v>
      </c>
      <c r="J18" s="86">
        <v>12</v>
      </c>
      <c r="K18" s="45">
        <v>24</v>
      </c>
      <c r="L18" s="85">
        <v>9.6</v>
      </c>
      <c r="M18" s="22">
        <v>24</v>
      </c>
      <c r="N18" s="86">
        <v>12</v>
      </c>
      <c r="O18" s="45">
        <v>12</v>
      </c>
      <c r="P18" s="46">
        <v>16</v>
      </c>
      <c r="Q18" s="22"/>
      <c r="R18" s="16"/>
      <c r="S18" s="20"/>
      <c r="T18" s="46"/>
      <c r="U18" s="22"/>
      <c r="V18" s="16"/>
      <c r="W18" s="20"/>
      <c r="X18" s="46"/>
      <c r="Y18" s="34">
        <v>40</v>
      </c>
      <c r="Z18" s="17"/>
      <c r="AA18" s="63">
        <v>46</v>
      </c>
      <c r="AB18" s="85">
        <v>16</v>
      </c>
      <c r="AC18" s="22"/>
      <c r="AD18" s="12"/>
      <c r="AE18" s="45">
        <v>208</v>
      </c>
      <c r="AF18" s="46">
        <v>0</v>
      </c>
      <c r="AG18" s="48">
        <v>61</v>
      </c>
      <c r="AH18" s="24">
        <v>40</v>
      </c>
      <c r="AI18" s="45">
        <v>155</v>
      </c>
      <c r="AJ18" s="46">
        <v>1E-3</v>
      </c>
      <c r="AK18" s="48">
        <v>118</v>
      </c>
      <c r="AL18" s="24">
        <v>20</v>
      </c>
      <c r="AM18" s="42"/>
      <c r="AN18" s="42"/>
      <c r="AO18" s="49"/>
      <c r="AP18" s="68"/>
      <c r="AQ18" s="33">
        <v>76</v>
      </c>
      <c r="AR18" s="32"/>
    </row>
    <row r="19" spans="1:44" ht="15" thickBot="1" x14ac:dyDescent="0.45">
      <c r="A19" s="78">
        <v>10</v>
      </c>
      <c r="B19" s="39" t="s">
        <v>108</v>
      </c>
      <c r="C19" s="40" t="s">
        <v>15</v>
      </c>
      <c r="D19" s="40"/>
      <c r="E19" s="43">
        <v>2003</v>
      </c>
      <c r="F19" s="43">
        <v>127269</v>
      </c>
      <c r="G19" s="54">
        <v>116</v>
      </c>
      <c r="H19" s="99">
        <v>0</v>
      </c>
      <c r="I19" s="19">
        <v>25</v>
      </c>
      <c r="J19" s="86">
        <v>12</v>
      </c>
      <c r="K19" s="45">
        <v>26</v>
      </c>
      <c r="L19" s="85">
        <v>9.6</v>
      </c>
      <c r="M19" s="22">
        <v>28</v>
      </c>
      <c r="N19" s="86">
        <v>12</v>
      </c>
      <c r="O19" s="45">
        <v>11</v>
      </c>
      <c r="P19" s="46">
        <v>16</v>
      </c>
      <c r="Q19" s="22">
        <v>3</v>
      </c>
      <c r="R19" s="16">
        <v>32</v>
      </c>
      <c r="S19" s="42"/>
      <c r="T19" s="46"/>
      <c r="U19" s="22"/>
      <c r="V19" s="16"/>
      <c r="W19" s="42"/>
      <c r="X19" s="46"/>
      <c r="Y19" s="34">
        <v>60</v>
      </c>
      <c r="Z19" s="27"/>
      <c r="AA19" s="63">
        <v>40</v>
      </c>
      <c r="AB19" s="85">
        <v>16</v>
      </c>
      <c r="AC19" s="22">
        <v>39</v>
      </c>
      <c r="AD19" s="24">
        <v>1E-3</v>
      </c>
      <c r="AE19" s="45">
        <v>143</v>
      </c>
      <c r="AF19" s="46">
        <v>0</v>
      </c>
      <c r="AG19" s="48"/>
      <c r="AH19" s="24"/>
      <c r="AI19" s="45">
        <v>86</v>
      </c>
      <c r="AJ19" s="46">
        <v>20</v>
      </c>
      <c r="AK19" s="48">
        <v>113</v>
      </c>
      <c r="AL19" s="24">
        <v>20</v>
      </c>
      <c r="AM19" s="42"/>
      <c r="AN19" s="42"/>
      <c r="AO19" s="50"/>
      <c r="AP19" s="67"/>
      <c r="AQ19" s="33">
        <v>56</v>
      </c>
      <c r="AR19" s="18"/>
    </row>
    <row r="20" spans="1:44" ht="15" thickBot="1" x14ac:dyDescent="0.45">
      <c r="A20" s="78">
        <v>11</v>
      </c>
      <c r="B20" s="39" t="s">
        <v>85</v>
      </c>
      <c r="C20" s="40" t="s">
        <v>34</v>
      </c>
      <c r="D20" s="40"/>
      <c r="E20" s="43">
        <v>2004</v>
      </c>
      <c r="F20" s="43">
        <v>130028</v>
      </c>
      <c r="G20" s="54">
        <v>114.40100000000001</v>
      </c>
      <c r="H20" s="99">
        <v>0</v>
      </c>
      <c r="I20" s="19">
        <v>16</v>
      </c>
      <c r="J20" s="86">
        <v>24</v>
      </c>
      <c r="K20" s="45">
        <v>3</v>
      </c>
      <c r="L20" s="85">
        <v>38.4</v>
      </c>
      <c r="M20" s="22">
        <v>23</v>
      </c>
      <c r="N20" s="86">
        <v>12</v>
      </c>
      <c r="O20" s="45">
        <v>17</v>
      </c>
      <c r="P20" s="46">
        <v>8</v>
      </c>
      <c r="Q20" s="22">
        <v>10</v>
      </c>
      <c r="R20" s="16">
        <v>16</v>
      </c>
      <c r="S20" s="42"/>
      <c r="T20" s="46"/>
      <c r="U20" s="22"/>
      <c r="V20" s="16"/>
      <c r="W20" s="42"/>
      <c r="X20" s="46"/>
      <c r="Y20" s="34">
        <v>78.400000000000006</v>
      </c>
      <c r="Z20" s="17"/>
      <c r="AA20" s="63">
        <v>49</v>
      </c>
      <c r="AB20" s="85">
        <v>16</v>
      </c>
      <c r="AC20" s="22"/>
      <c r="AD20" s="12"/>
      <c r="AE20" s="45">
        <v>198</v>
      </c>
      <c r="AF20" s="46">
        <v>0</v>
      </c>
      <c r="AG20" s="48">
        <v>129</v>
      </c>
      <c r="AH20" s="24">
        <v>1E-3</v>
      </c>
      <c r="AI20" s="45">
        <v>120</v>
      </c>
      <c r="AJ20" s="46">
        <v>20</v>
      </c>
      <c r="AK20" s="48"/>
      <c r="AL20" s="24"/>
      <c r="AM20" s="42"/>
      <c r="AN20" s="42"/>
      <c r="AO20" s="49"/>
      <c r="AP20" s="68"/>
      <c r="AQ20" s="33">
        <v>36.000999999999998</v>
      </c>
      <c r="AR20" s="32"/>
    </row>
    <row r="21" spans="1:44" x14ac:dyDescent="0.4">
      <c r="A21" s="78">
        <v>12</v>
      </c>
      <c r="B21" s="39" t="s">
        <v>91</v>
      </c>
      <c r="C21" s="40" t="s">
        <v>26</v>
      </c>
      <c r="D21" s="40"/>
      <c r="E21" s="43">
        <v>2003</v>
      </c>
      <c r="F21" s="43">
        <v>120754</v>
      </c>
      <c r="G21" s="54">
        <v>103.2</v>
      </c>
      <c r="H21" s="99">
        <v>0</v>
      </c>
      <c r="I21" s="19">
        <v>28</v>
      </c>
      <c r="J21" s="86">
        <v>12</v>
      </c>
      <c r="K21" s="45">
        <v>9</v>
      </c>
      <c r="L21" s="85">
        <v>19.2</v>
      </c>
      <c r="M21" s="22">
        <v>34</v>
      </c>
      <c r="N21" s="86">
        <v>6</v>
      </c>
      <c r="O21" s="45">
        <v>22</v>
      </c>
      <c r="P21" s="46">
        <v>8</v>
      </c>
      <c r="Q21" s="22">
        <v>15</v>
      </c>
      <c r="R21" s="16">
        <v>16</v>
      </c>
      <c r="S21" s="20"/>
      <c r="T21" s="46"/>
      <c r="U21" s="22"/>
      <c r="V21" s="16"/>
      <c r="W21" s="20"/>
      <c r="X21" s="46"/>
      <c r="Y21" s="34">
        <v>47.2</v>
      </c>
      <c r="Z21" s="17"/>
      <c r="AA21" s="63">
        <v>60</v>
      </c>
      <c r="AB21" s="85">
        <v>16</v>
      </c>
      <c r="AC21" s="22">
        <v>27</v>
      </c>
      <c r="AD21" s="24">
        <v>16</v>
      </c>
      <c r="AE21" s="45">
        <v>205</v>
      </c>
      <c r="AF21" s="46">
        <v>0</v>
      </c>
      <c r="AG21" s="48">
        <v>133</v>
      </c>
      <c r="AH21" s="24">
        <v>1E-3</v>
      </c>
      <c r="AI21" s="45">
        <v>125</v>
      </c>
      <c r="AJ21" s="46">
        <v>20</v>
      </c>
      <c r="AK21" s="48">
        <v>107</v>
      </c>
      <c r="AL21" s="24">
        <v>20</v>
      </c>
      <c r="AM21" s="42"/>
      <c r="AN21" s="42"/>
      <c r="AO21" s="49"/>
      <c r="AP21" s="68"/>
      <c r="AQ21" s="33">
        <v>56</v>
      </c>
      <c r="AR21" s="18"/>
    </row>
    <row r="22" spans="1:44" ht="15" thickBot="1" x14ac:dyDescent="0.45">
      <c r="A22" s="78">
        <v>13</v>
      </c>
      <c r="B22" s="39" t="s">
        <v>106</v>
      </c>
      <c r="C22" s="40" t="s">
        <v>48</v>
      </c>
      <c r="D22" s="40"/>
      <c r="E22" s="43">
        <v>2006</v>
      </c>
      <c r="F22" s="43">
        <v>130592</v>
      </c>
      <c r="G22" s="54">
        <v>101.6</v>
      </c>
      <c r="H22" s="99">
        <v>0</v>
      </c>
      <c r="I22" s="19">
        <v>30</v>
      </c>
      <c r="J22" s="86">
        <v>12</v>
      </c>
      <c r="K22" s="45">
        <v>24</v>
      </c>
      <c r="L22" s="85">
        <v>9.6</v>
      </c>
      <c r="M22" s="22">
        <v>42</v>
      </c>
      <c r="N22" s="86">
        <v>6</v>
      </c>
      <c r="O22" s="45">
        <v>18</v>
      </c>
      <c r="P22" s="46">
        <v>8</v>
      </c>
      <c r="Q22" s="22">
        <v>20</v>
      </c>
      <c r="R22" s="16">
        <v>8</v>
      </c>
      <c r="S22" s="42"/>
      <c r="T22" s="46"/>
      <c r="U22" s="22"/>
      <c r="V22" s="16"/>
      <c r="W22" s="42"/>
      <c r="X22" s="46"/>
      <c r="Y22" s="34">
        <v>29.6</v>
      </c>
      <c r="Z22" s="17"/>
      <c r="AA22" s="63">
        <v>89</v>
      </c>
      <c r="AB22" s="85">
        <v>1E-3</v>
      </c>
      <c r="AC22" s="22">
        <v>10</v>
      </c>
      <c r="AD22" s="24">
        <v>32</v>
      </c>
      <c r="AE22" s="45"/>
      <c r="AF22" s="29"/>
      <c r="AG22" s="48">
        <v>126</v>
      </c>
      <c r="AH22" s="24">
        <v>20</v>
      </c>
      <c r="AI22" s="45">
        <v>120</v>
      </c>
      <c r="AJ22" s="46">
        <v>20</v>
      </c>
      <c r="AK22" s="48">
        <v>134</v>
      </c>
      <c r="AL22" s="24">
        <v>1E-3</v>
      </c>
      <c r="AM22" s="42"/>
      <c r="AN22" s="42"/>
      <c r="AO22" s="49"/>
      <c r="AP22" s="68"/>
      <c r="AQ22" s="33">
        <v>72</v>
      </c>
      <c r="AR22" s="32"/>
    </row>
    <row r="23" spans="1:44" ht="15" thickBot="1" x14ac:dyDescent="0.45">
      <c r="A23" s="78">
        <v>14</v>
      </c>
      <c r="B23" s="39" t="s">
        <v>97</v>
      </c>
      <c r="C23" s="40" t="s">
        <v>27</v>
      </c>
      <c r="D23" s="40"/>
      <c r="E23" s="43">
        <v>2003</v>
      </c>
      <c r="F23" s="43">
        <v>128423</v>
      </c>
      <c r="G23" s="54">
        <v>99.2</v>
      </c>
      <c r="H23" s="99">
        <v>0</v>
      </c>
      <c r="I23" s="19">
        <v>35</v>
      </c>
      <c r="J23" s="86">
        <v>6</v>
      </c>
      <c r="K23" s="45">
        <v>15</v>
      </c>
      <c r="L23" s="85">
        <v>19.2</v>
      </c>
      <c r="M23" s="22">
        <v>32</v>
      </c>
      <c r="N23" s="86">
        <v>12</v>
      </c>
      <c r="O23" s="45">
        <v>25</v>
      </c>
      <c r="P23" s="46">
        <v>8</v>
      </c>
      <c r="Q23" s="22">
        <v>13</v>
      </c>
      <c r="R23" s="16">
        <v>16</v>
      </c>
      <c r="S23" s="20"/>
      <c r="T23" s="46"/>
      <c r="U23" s="22"/>
      <c r="V23" s="16"/>
      <c r="W23" s="20"/>
      <c r="X23" s="46"/>
      <c r="Y23" s="34">
        <v>47.2</v>
      </c>
      <c r="Z23" s="27"/>
      <c r="AA23" s="63">
        <v>50</v>
      </c>
      <c r="AB23" s="85">
        <v>16</v>
      </c>
      <c r="AC23" s="22">
        <v>22</v>
      </c>
      <c r="AD23" s="24">
        <v>16</v>
      </c>
      <c r="AE23" s="45">
        <v>178</v>
      </c>
      <c r="AF23" s="46">
        <v>0</v>
      </c>
      <c r="AG23" s="48">
        <v>150</v>
      </c>
      <c r="AH23" s="24">
        <v>1E-3</v>
      </c>
      <c r="AI23" s="45">
        <v>87</v>
      </c>
      <c r="AJ23" s="46">
        <v>20</v>
      </c>
      <c r="AK23" s="48">
        <v>165</v>
      </c>
      <c r="AL23" s="24">
        <v>1E-3</v>
      </c>
      <c r="AM23" s="42"/>
      <c r="AN23" s="42"/>
      <c r="AO23" s="49"/>
      <c r="AP23" s="68"/>
      <c r="AQ23" s="33">
        <v>52</v>
      </c>
      <c r="AR23" s="18"/>
    </row>
    <row r="24" spans="1:44" ht="15" thickBot="1" x14ac:dyDescent="0.45">
      <c r="A24" s="78">
        <v>15</v>
      </c>
      <c r="B24" s="39" t="s">
        <v>95</v>
      </c>
      <c r="C24" s="40" t="s">
        <v>38</v>
      </c>
      <c r="D24" s="40"/>
      <c r="E24" s="43">
        <v>2004</v>
      </c>
      <c r="F24" s="43">
        <v>131086</v>
      </c>
      <c r="G24" s="54">
        <v>87.201999999999998</v>
      </c>
      <c r="H24" s="99">
        <v>0</v>
      </c>
      <c r="I24" s="19">
        <v>32</v>
      </c>
      <c r="J24" s="86">
        <v>12</v>
      </c>
      <c r="K24" s="45">
        <v>13</v>
      </c>
      <c r="L24" s="85">
        <v>19.2</v>
      </c>
      <c r="M24" s="22">
        <v>44</v>
      </c>
      <c r="N24" s="86">
        <v>1E-3</v>
      </c>
      <c r="O24" s="45">
        <v>7</v>
      </c>
      <c r="P24" s="46">
        <v>25</v>
      </c>
      <c r="Q24" s="22">
        <v>5</v>
      </c>
      <c r="R24" s="16">
        <v>27</v>
      </c>
      <c r="S24" s="42"/>
      <c r="T24" s="46"/>
      <c r="U24" s="22"/>
      <c r="V24" s="16"/>
      <c r="W24" s="42"/>
      <c r="X24" s="46"/>
      <c r="Y24" s="34">
        <v>71.2</v>
      </c>
      <c r="Z24" s="25"/>
      <c r="AA24" s="63">
        <v>87</v>
      </c>
      <c r="AB24" s="85">
        <v>1E-3</v>
      </c>
      <c r="AC24" s="22">
        <v>21</v>
      </c>
      <c r="AD24" s="24">
        <v>16</v>
      </c>
      <c r="AE24" s="45"/>
      <c r="AF24" s="46"/>
      <c r="AG24" s="48"/>
      <c r="AH24" s="24"/>
      <c r="AI24" s="45">
        <v>157</v>
      </c>
      <c r="AJ24" s="46">
        <v>1E-3</v>
      </c>
      <c r="AK24" s="48">
        <v>140</v>
      </c>
      <c r="AL24" s="24">
        <v>1E-3</v>
      </c>
      <c r="AM24" s="42"/>
      <c r="AN24" s="42"/>
      <c r="AO24" s="49"/>
      <c r="AP24" s="68"/>
      <c r="AQ24" s="33">
        <v>16.002000000000002</v>
      </c>
      <c r="AR24" s="28"/>
    </row>
    <row r="25" spans="1:44" ht="15" thickBot="1" x14ac:dyDescent="0.45">
      <c r="A25" s="78">
        <v>16</v>
      </c>
      <c r="B25" s="39" t="s">
        <v>125</v>
      </c>
      <c r="C25" s="40" t="s">
        <v>22</v>
      </c>
      <c r="D25" s="40"/>
      <c r="E25" s="43">
        <v>2003</v>
      </c>
      <c r="F25" s="43">
        <v>121218</v>
      </c>
      <c r="G25" s="54">
        <v>74</v>
      </c>
      <c r="H25" s="99">
        <v>0</v>
      </c>
      <c r="I25" s="19">
        <v>46</v>
      </c>
      <c r="J25" s="86">
        <v>0</v>
      </c>
      <c r="K25" s="45">
        <v>43</v>
      </c>
      <c r="L25" s="85">
        <v>4.8</v>
      </c>
      <c r="M25" s="22">
        <v>33</v>
      </c>
      <c r="N25" s="86">
        <v>6</v>
      </c>
      <c r="O25" s="45">
        <v>26</v>
      </c>
      <c r="P25" s="46">
        <v>8</v>
      </c>
      <c r="Q25" s="22">
        <v>18</v>
      </c>
      <c r="R25" s="16">
        <v>8</v>
      </c>
      <c r="S25" s="20"/>
      <c r="T25" s="46"/>
      <c r="U25" s="22"/>
      <c r="V25" s="16"/>
      <c r="W25" s="20"/>
      <c r="X25" s="46"/>
      <c r="Y25" s="34">
        <v>22</v>
      </c>
      <c r="Z25" s="27"/>
      <c r="AA25" s="63">
        <v>63</v>
      </c>
      <c r="AB25" s="85">
        <v>16</v>
      </c>
      <c r="AC25" s="22">
        <v>19</v>
      </c>
      <c r="AD25" s="24">
        <v>16</v>
      </c>
      <c r="AE25" s="45">
        <v>168</v>
      </c>
      <c r="AF25" s="46">
        <v>0</v>
      </c>
      <c r="AG25" s="48"/>
      <c r="AH25" s="12"/>
      <c r="AI25" s="45">
        <v>104</v>
      </c>
      <c r="AJ25" s="46">
        <v>20</v>
      </c>
      <c r="AK25" s="48">
        <v>143</v>
      </c>
      <c r="AL25" s="24">
        <v>1E-3</v>
      </c>
      <c r="AM25" s="42"/>
      <c r="AN25" s="42"/>
      <c r="AO25" s="49"/>
      <c r="AP25" s="68"/>
      <c r="AQ25" s="33">
        <v>52</v>
      </c>
      <c r="AR25" s="18"/>
    </row>
    <row r="26" spans="1:44" ht="15" thickBot="1" x14ac:dyDescent="0.45">
      <c r="A26" s="78">
        <v>17</v>
      </c>
      <c r="B26" s="39" t="s">
        <v>92</v>
      </c>
      <c r="C26" s="40" t="s">
        <v>21</v>
      </c>
      <c r="D26" s="40"/>
      <c r="E26" s="43">
        <v>2004</v>
      </c>
      <c r="F26" s="43">
        <v>125345</v>
      </c>
      <c r="G26" s="54">
        <v>68.201999999999998</v>
      </c>
      <c r="H26" s="99">
        <v>0</v>
      </c>
      <c r="I26" s="19">
        <v>22</v>
      </c>
      <c r="J26" s="86">
        <v>12</v>
      </c>
      <c r="K26" s="45">
        <v>10</v>
      </c>
      <c r="L26" s="85">
        <v>19.2</v>
      </c>
      <c r="M26" s="22">
        <v>19</v>
      </c>
      <c r="N26" s="86">
        <v>12</v>
      </c>
      <c r="O26" s="45">
        <v>13</v>
      </c>
      <c r="P26" s="46">
        <v>16</v>
      </c>
      <c r="Q26" s="22">
        <v>7</v>
      </c>
      <c r="R26" s="16">
        <v>25</v>
      </c>
      <c r="S26" s="20"/>
      <c r="T26" s="46"/>
      <c r="U26" s="22"/>
      <c r="V26" s="16"/>
      <c r="W26" s="20"/>
      <c r="X26" s="46"/>
      <c r="Y26" s="34">
        <v>60.2</v>
      </c>
      <c r="Z26" s="25"/>
      <c r="AA26" s="63">
        <v>80</v>
      </c>
      <c r="AB26" s="85">
        <v>1E-3</v>
      </c>
      <c r="AC26" s="22">
        <v>33</v>
      </c>
      <c r="AD26" s="24">
        <v>8</v>
      </c>
      <c r="AE26" s="45"/>
      <c r="AF26" s="46"/>
      <c r="AG26" s="48">
        <v>174</v>
      </c>
      <c r="AH26" s="24">
        <v>1E-3</v>
      </c>
      <c r="AI26" s="45"/>
      <c r="AJ26" s="31"/>
      <c r="AK26" s="48"/>
      <c r="AL26" s="24"/>
      <c r="AM26" s="42"/>
      <c r="AN26" s="42"/>
      <c r="AO26" s="49"/>
      <c r="AP26" s="68"/>
      <c r="AQ26" s="33">
        <v>8.0019999999999989</v>
      </c>
      <c r="AR26" s="28"/>
    </row>
    <row r="27" spans="1:44" x14ac:dyDescent="0.4">
      <c r="A27" s="78">
        <v>18</v>
      </c>
      <c r="B27" s="39" t="s">
        <v>99</v>
      </c>
      <c r="C27" s="40" t="s">
        <v>28</v>
      </c>
      <c r="D27" s="40"/>
      <c r="E27" s="43">
        <v>2005</v>
      </c>
      <c r="F27" s="43">
        <v>131388</v>
      </c>
      <c r="G27" s="54">
        <v>67.600999999999999</v>
      </c>
      <c r="H27" s="99">
        <v>0</v>
      </c>
      <c r="I27" s="19"/>
      <c r="J27" s="86"/>
      <c r="K27" s="45">
        <v>17</v>
      </c>
      <c r="L27" s="85">
        <v>9.6</v>
      </c>
      <c r="M27" s="22"/>
      <c r="N27" s="16"/>
      <c r="O27" s="45">
        <v>24</v>
      </c>
      <c r="P27" s="46">
        <v>8</v>
      </c>
      <c r="Q27" s="22">
        <v>6</v>
      </c>
      <c r="R27" s="16">
        <v>26</v>
      </c>
      <c r="S27" s="29"/>
      <c r="T27" s="46"/>
      <c r="U27" s="22"/>
      <c r="V27" s="16"/>
      <c r="W27" s="29"/>
      <c r="X27" s="46"/>
      <c r="Y27" s="34">
        <v>43.6</v>
      </c>
      <c r="Z27" s="17"/>
      <c r="AA27" s="41">
        <v>64</v>
      </c>
      <c r="AB27" s="85">
        <v>16</v>
      </c>
      <c r="AC27" s="22">
        <v>37</v>
      </c>
      <c r="AD27" s="24">
        <v>8</v>
      </c>
      <c r="AE27" s="45"/>
      <c r="AF27" s="29"/>
      <c r="AG27" s="48"/>
      <c r="AH27" s="49"/>
      <c r="AI27" s="45"/>
      <c r="AJ27" s="29"/>
      <c r="AK27" s="48">
        <v>154</v>
      </c>
      <c r="AL27" s="24">
        <v>1E-3</v>
      </c>
      <c r="AM27" s="42"/>
      <c r="AN27" s="42"/>
      <c r="AO27" s="49"/>
      <c r="AP27" s="68"/>
      <c r="AQ27" s="33">
        <v>24.001000000000001</v>
      </c>
      <c r="AR27" s="18"/>
    </row>
    <row r="28" spans="1:44" ht="15" thickBot="1" x14ac:dyDescent="0.45">
      <c r="A28" s="78">
        <v>19</v>
      </c>
      <c r="B28" s="39" t="s">
        <v>90</v>
      </c>
      <c r="C28" s="40" t="s">
        <v>18</v>
      </c>
      <c r="D28" s="40"/>
      <c r="E28" s="43">
        <v>2003</v>
      </c>
      <c r="F28" s="43">
        <v>126029</v>
      </c>
      <c r="G28" s="54">
        <v>60.802</v>
      </c>
      <c r="H28" s="99">
        <v>0</v>
      </c>
      <c r="I28" s="19">
        <v>41</v>
      </c>
      <c r="J28" s="86">
        <v>6</v>
      </c>
      <c r="K28" s="45">
        <v>8</v>
      </c>
      <c r="L28" s="85">
        <v>28.799999999999997</v>
      </c>
      <c r="M28" s="22">
        <v>40</v>
      </c>
      <c r="N28" s="86">
        <v>6</v>
      </c>
      <c r="O28" s="45">
        <v>19</v>
      </c>
      <c r="P28" s="46">
        <v>8</v>
      </c>
      <c r="Q28" s="22">
        <v>21</v>
      </c>
      <c r="R28" s="16">
        <v>8</v>
      </c>
      <c r="S28" s="20"/>
      <c r="T28" s="46"/>
      <c r="U28" s="22"/>
      <c r="V28" s="16"/>
      <c r="W28" s="20"/>
      <c r="X28" s="46"/>
      <c r="Y28" s="34">
        <v>44.8</v>
      </c>
      <c r="Z28" s="17"/>
      <c r="AA28" s="63">
        <v>102</v>
      </c>
      <c r="AB28" s="85">
        <v>1E-3</v>
      </c>
      <c r="AC28" s="22">
        <v>25</v>
      </c>
      <c r="AD28" s="24">
        <v>16</v>
      </c>
      <c r="AE28" s="45">
        <v>224</v>
      </c>
      <c r="AF28" s="46">
        <v>0</v>
      </c>
      <c r="AG28" s="48">
        <v>170</v>
      </c>
      <c r="AH28" s="24">
        <v>1E-3</v>
      </c>
      <c r="AI28" s="45">
        <v>145</v>
      </c>
      <c r="AJ28" s="46">
        <v>1E-3</v>
      </c>
      <c r="AK28" s="48">
        <v>158</v>
      </c>
      <c r="AL28" s="24">
        <v>1E-3</v>
      </c>
      <c r="AM28" s="42"/>
      <c r="AN28" s="42"/>
      <c r="AO28" s="49"/>
      <c r="AP28" s="68"/>
      <c r="AQ28" s="33">
        <v>16.002000000000002</v>
      </c>
      <c r="AR28" s="32"/>
    </row>
    <row r="29" spans="1:44" ht="15" thickBot="1" x14ac:dyDescent="0.45">
      <c r="A29" s="78">
        <v>20</v>
      </c>
      <c r="B29" s="39" t="s">
        <v>148</v>
      </c>
      <c r="C29" s="40" t="s">
        <v>20</v>
      </c>
      <c r="D29" s="40"/>
      <c r="E29" s="43">
        <v>2004</v>
      </c>
      <c r="F29" s="43">
        <v>117958</v>
      </c>
      <c r="G29" s="54">
        <v>48</v>
      </c>
      <c r="H29" s="99">
        <v>0</v>
      </c>
      <c r="I29" s="19"/>
      <c r="J29" s="86"/>
      <c r="K29" s="45"/>
      <c r="L29" s="46"/>
      <c r="M29" s="22"/>
      <c r="N29" s="16"/>
      <c r="O29" s="45">
        <v>21</v>
      </c>
      <c r="P29" s="46">
        <v>8</v>
      </c>
      <c r="Q29" s="22">
        <v>1</v>
      </c>
      <c r="R29" s="16">
        <v>40</v>
      </c>
      <c r="S29" s="20"/>
      <c r="T29" s="46"/>
      <c r="U29" s="22"/>
      <c r="V29" s="16"/>
      <c r="W29" s="20"/>
      <c r="X29" s="46"/>
      <c r="Y29" s="34">
        <v>48</v>
      </c>
      <c r="Z29" s="27"/>
      <c r="AA29" s="63"/>
      <c r="AB29" s="46"/>
      <c r="AC29" s="22"/>
      <c r="AD29" s="12"/>
      <c r="AE29" s="45"/>
      <c r="AF29" s="46"/>
      <c r="AG29" s="48"/>
      <c r="AH29" s="12"/>
      <c r="AI29" s="45"/>
      <c r="AJ29" s="46"/>
      <c r="AK29" s="48"/>
      <c r="AL29" s="49"/>
      <c r="AM29" s="42"/>
      <c r="AN29" s="42"/>
      <c r="AO29" s="48"/>
      <c r="AP29" s="66"/>
      <c r="AQ29" s="33">
        <v>0</v>
      </c>
      <c r="AR29" s="18"/>
    </row>
    <row r="30" spans="1:44" ht="15" thickBot="1" x14ac:dyDescent="0.45">
      <c r="A30" s="78">
        <v>21</v>
      </c>
      <c r="B30" s="39" t="s">
        <v>102</v>
      </c>
      <c r="C30" s="40" t="s">
        <v>9</v>
      </c>
      <c r="D30" s="40"/>
      <c r="E30" s="43">
        <v>2003</v>
      </c>
      <c r="F30" s="43">
        <v>128634</v>
      </c>
      <c r="G30" s="54">
        <v>45.600999999999999</v>
      </c>
      <c r="H30" s="99">
        <v>0</v>
      </c>
      <c r="I30" s="19">
        <v>23</v>
      </c>
      <c r="J30" s="86">
        <v>12</v>
      </c>
      <c r="K30" s="45">
        <v>21</v>
      </c>
      <c r="L30" s="85">
        <v>9.6</v>
      </c>
      <c r="M30" s="22">
        <v>14</v>
      </c>
      <c r="N30" s="86">
        <v>24</v>
      </c>
      <c r="O30" s="45"/>
      <c r="P30" s="46"/>
      <c r="Q30" s="22"/>
      <c r="R30" s="16"/>
      <c r="S30" s="20"/>
      <c r="T30" s="46"/>
      <c r="U30" s="22"/>
      <c r="V30" s="16"/>
      <c r="W30" s="20"/>
      <c r="X30" s="46"/>
      <c r="Y30" s="34">
        <v>45.6</v>
      </c>
      <c r="Z30" s="17"/>
      <c r="AA30" s="63"/>
      <c r="AB30" s="46"/>
      <c r="AC30" s="22">
        <v>42</v>
      </c>
      <c r="AD30" s="24">
        <v>1E-3</v>
      </c>
      <c r="AE30" s="45">
        <v>135</v>
      </c>
      <c r="AF30" s="46">
        <v>0</v>
      </c>
      <c r="AG30" s="48"/>
      <c r="AH30" s="12"/>
      <c r="AI30" s="45"/>
      <c r="AJ30" s="29"/>
      <c r="AK30" s="48"/>
      <c r="AL30" s="49"/>
      <c r="AM30" s="42"/>
      <c r="AN30" s="42"/>
      <c r="AO30" s="49"/>
      <c r="AP30" s="68"/>
      <c r="AQ30" s="33">
        <v>1E-3</v>
      </c>
      <c r="AR30" s="28"/>
    </row>
    <row r="31" spans="1:44" ht="15" thickBot="1" x14ac:dyDescent="0.45">
      <c r="A31" s="78">
        <v>22</v>
      </c>
      <c r="B31" s="39" t="s">
        <v>87</v>
      </c>
      <c r="C31" s="40" t="s">
        <v>175</v>
      </c>
      <c r="D31" s="40"/>
      <c r="E31" s="43">
        <v>2005</v>
      </c>
      <c r="F31" s="43">
        <v>127002</v>
      </c>
      <c r="G31" s="54">
        <v>44.600999999999999</v>
      </c>
      <c r="H31" s="99">
        <v>0</v>
      </c>
      <c r="I31" s="19"/>
      <c r="J31" s="86"/>
      <c r="K31" s="45">
        <v>29</v>
      </c>
      <c r="L31" s="85">
        <v>9.6</v>
      </c>
      <c r="M31" s="22"/>
      <c r="N31" s="49"/>
      <c r="O31" s="45">
        <v>5</v>
      </c>
      <c r="P31" s="46">
        <v>27</v>
      </c>
      <c r="Q31" s="22">
        <v>19</v>
      </c>
      <c r="R31" s="16">
        <v>8</v>
      </c>
      <c r="S31" s="42"/>
      <c r="T31" s="46"/>
      <c r="U31" s="49"/>
      <c r="V31" s="16"/>
      <c r="W31" s="42"/>
      <c r="X31" s="46"/>
      <c r="Y31" s="34">
        <v>44.6</v>
      </c>
      <c r="Z31" s="17"/>
      <c r="AA31" s="41">
        <v>70</v>
      </c>
      <c r="AB31" s="85">
        <v>1E-3</v>
      </c>
      <c r="AC31" s="22"/>
      <c r="AD31" s="24"/>
      <c r="AE31" s="29"/>
      <c r="AF31" s="29"/>
      <c r="AG31" s="48"/>
      <c r="AH31" s="49"/>
      <c r="AI31" s="45"/>
      <c r="AJ31" s="29"/>
      <c r="AK31" s="48"/>
      <c r="AL31" s="49"/>
      <c r="AM31" s="42"/>
      <c r="AN31" s="46"/>
      <c r="AO31" s="49"/>
      <c r="AP31" s="68"/>
      <c r="AQ31" s="33">
        <v>1E-3</v>
      </c>
      <c r="AR31" s="28"/>
    </row>
    <row r="32" spans="1:44" ht="15" thickBot="1" x14ac:dyDescent="0.45">
      <c r="A32" s="78">
        <v>23</v>
      </c>
      <c r="B32" s="39" t="s">
        <v>96</v>
      </c>
      <c r="C32" s="40" t="s">
        <v>40</v>
      </c>
      <c r="D32" s="40"/>
      <c r="E32" s="43">
        <v>2006</v>
      </c>
      <c r="F32" s="43">
        <v>126951</v>
      </c>
      <c r="G32" s="54">
        <v>43.202000000000005</v>
      </c>
      <c r="H32" s="99">
        <v>0</v>
      </c>
      <c r="I32" s="19">
        <v>38</v>
      </c>
      <c r="J32" s="86">
        <v>6</v>
      </c>
      <c r="K32" s="45">
        <v>14</v>
      </c>
      <c r="L32" s="85">
        <v>19.2</v>
      </c>
      <c r="M32" s="22">
        <v>41</v>
      </c>
      <c r="N32" s="86">
        <v>6</v>
      </c>
      <c r="O32" s="45">
        <v>14</v>
      </c>
      <c r="P32" s="46">
        <v>16</v>
      </c>
      <c r="Q32" s="22">
        <v>22</v>
      </c>
      <c r="R32" s="16">
        <v>8</v>
      </c>
      <c r="S32" s="42"/>
      <c r="T32" s="46"/>
      <c r="U32" s="22"/>
      <c r="V32" s="16"/>
      <c r="W32" s="42"/>
      <c r="X32" s="46"/>
      <c r="Y32" s="34">
        <v>43.2</v>
      </c>
      <c r="Z32" s="27"/>
      <c r="AA32" s="63">
        <v>65</v>
      </c>
      <c r="AB32" s="85">
        <v>1E-3</v>
      </c>
      <c r="AC32" s="22">
        <v>43</v>
      </c>
      <c r="AD32" s="24">
        <v>1E-3</v>
      </c>
      <c r="AE32" s="45"/>
      <c r="AF32" s="46"/>
      <c r="AG32" s="48"/>
      <c r="AH32" s="12"/>
      <c r="AI32" s="45"/>
      <c r="AJ32" s="29"/>
      <c r="AK32" s="48"/>
      <c r="AL32" s="49"/>
      <c r="AM32" s="42"/>
      <c r="AN32" s="42"/>
      <c r="AO32" s="49"/>
      <c r="AP32" s="68"/>
      <c r="AQ32" s="33">
        <v>2E-3</v>
      </c>
      <c r="AR32" s="18"/>
    </row>
    <row r="33" spans="1:44" ht="15" thickBot="1" x14ac:dyDescent="0.45">
      <c r="A33" s="78">
        <v>24</v>
      </c>
      <c r="B33" s="39" t="s">
        <v>112</v>
      </c>
      <c r="C33" s="39" t="s">
        <v>64</v>
      </c>
      <c r="D33" s="40"/>
      <c r="E33" s="43">
        <v>2007</v>
      </c>
      <c r="F33" s="43">
        <v>130569</v>
      </c>
      <c r="G33" s="54">
        <v>41.6</v>
      </c>
      <c r="H33" s="99">
        <v>0</v>
      </c>
      <c r="I33" s="19"/>
      <c r="J33" s="86"/>
      <c r="K33" s="45">
        <v>30</v>
      </c>
      <c r="L33" s="85">
        <v>9.6</v>
      </c>
      <c r="M33" s="22"/>
      <c r="N33" s="16"/>
      <c r="O33" s="45">
        <v>23</v>
      </c>
      <c r="P33" s="46">
        <v>8</v>
      </c>
      <c r="Q33" s="22">
        <v>8</v>
      </c>
      <c r="R33" s="16">
        <v>24</v>
      </c>
      <c r="S33" s="20"/>
      <c r="T33" s="46"/>
      <c r="U33" s="22"/>
      <c r="V33" s="16"/>
      <c r="W33" s="20"/>
      <c r="X33" s="46"/>
      <c r="Y33" s="34">
        <v>41.6</v>
      </c>
      <c r="Z33" s="17"/>
      <c r="AA33" s="41"/>
      <c r="AB33" s="23"/>
      <c r="AC33" s="22"/>
      <c r="AD33" s="12"/>
      <c r="AE33" s="29"/>
      <c r="AF33" s="29"/>
      <c r="AG33" s="48"/>
      <c r="AH33" s="49"/>
      <c r="AI33" s="45"/>
      <c r="AJ33" s="29"/>
      <c r="AK33" s="49"/>
      <c r="AL33" s="49"/>
      <c r="AM33" s="42"/>
      <c r="AN33" s="42"/>
      <c r="AO33" s="49"/>
      <c r="AP33" s="68"/>
      <c r="AQ33" s="33">
        <v>0</v>
      </c>
      <c r="AR33" s="28"/>
    </row>
    <row r="34" spans="1:44" ht="15" thickBot="1" x14ac:dyDescent="0.45">
      <c r="A34" s="78">
        <v>25</v>
      </c>
      <c r="B34" s="39" t="s">
        <v>152</v>
      </c>
      <c r="C34" s="40" t="s">
        <v>12</v>
      </c>
      <c r="D34" s="40"/>
      <c r="E34" s="43">
        <v>2005</v>
      </c>
      <c r="F34" s="43">
        <v>140843</v>
      </c>
      <c r="G34" s="54">
        <v>36</v>
      </c>
      <c r="H34" s="99">
        <v>0</v>
      </c>
      <c r="I34" s="19"/>
      <c r="J34" s="86"/>
      <c r="K34" s="45"/>
      <c r="L34" s="21"/>
      <c r="M34" s="22"/>
      <c r="N34" s="16"/>
      <c r="O34" s="45">
        <v>2</v>
      </c>
      <c r="P34" s="46">
        <v>36</v>
      </c>
      <c r="Q34" s="22"/>
      <c r="R34" s="16"/>
      <c r="S34" s="42"/>
      <c r="T34" s="46"/>
      <c r="U34" s="22"/>
      <c r="V34" s="16"/>
      <c r="W34" s="42"/>
      <c r="X34" s="46"/>
      <c r="Y34" s="34">
        <v>36</v>
      </c>
      <c r="Z34" s="25"/>
      <c r="AA34" s="41"/>
      <c r="AB34" s="23"/>
      <c r="AC34" s="22"/>
      <c r="AD34" s="12"/>
      <c r="AE34" s="45"/>
      <c r="AF34" s="31"/>
      <c r="AG34" s="48"/>
      <c r="AH34" s="51"/>
      <c r="AI34" s="45"/>
      <c r="AJ34" s="31"/>
      <c r="AK34" s="51"/>
      <c r="AL34" s="51"/>
      <c r="AM34" s="42"/>
      <c r="AN34" s="42"/>
      <c r="AO34" s="51"/>
      <c r="AP34" s="69"/>
      <c r="AQ34" s="33">
        <v>0</v>
      </c>
      <c r="AR34" s="28"/>
    </row>
    <row r="35" spans="1:44" ht="15" thickBot="1" x14ac:dyDescent="0.45">
      <c r="A35" s="78">
        <v>26</v>
      </c>
      <c r="B35" s="39" t="s">
        <v>76</v>
      </c>
      <c r="C35" s="40" t="s">
        <v>51</v>
      </c>
      <c r="D35" s="40"/>
      <c r="E35" s="43">
        <v>2005</v>
      </c>
      <c r="F35" s="43">
        <v>130075</v>
      </c>
      <c r="G35" s="54">
        <v>33.600999999999999</v>
      </c>
      <c r="H35" s="99">
        <v>0</v>
      </c>
      <c r="I35" s="19">
        <v>50</v>
      </c>
      <c r="J35" s="86">
        <v>0</v>
      </c>
      <c r="K35" s="45">
        <v>18</v>
      </c>
      <c r="L35" s="85">
        <v>9.6</v>
      </c>
      <c r="M35" s="22">
        <v>50</v>
      </c>
      <c r="N35" s="86">
        <v>1E-3</v>
      </c>
      <c r="O35" s="45">
        <v>9</v>
      </c>
      <c r="P35" s="46">
        <v>16</v>
      </c>
      <c r="Q35" s="22">
        <v>25</v>
      </c>
      <c r="R35" s="16">
        <v>8</v>
      </c>
      <c r="S35" s="42"/>
      <c r="T35" s="46"/>
      <c r="U35" s="22"/>
      <c r="V35" s="16"/>
      <c r="W35" s="42"/>
      <c r="X35" s="46"/>
      <c r="Y35" s="34">
        <v>33.6</v>
      </c>
      <c r="Z35" s="27"/>
      <c r="AA35" s="63">
        <v>83</v>
      </c>
      <c r="AB35" s="85">
        <v>1E-3</v>
      </c>
      <c r="AC35" s="22"/>
      <c r="AD35" s="12"/>
      <c r="AE35" s="45"/>
      <c r="AF35" s="46"/>
      <c r="AG35" s="48"/>
      <c r="AH35" s="12"/>
      <c r="AI35" s="45"/>
      <c r="AJ35" s="23"/>
      <c r="AK35" s="49"/>
      <c r="AL35" s="49"/>
      <c r="AM35" s="42"/>
      <c r="AN35" s="42"/>
      <c r="AO35" s="49"/>
      <c r="AP35" s="68"/>
      <c r="AQ35" s="33">
        <v>1E-3</v>
      </c>
      <c r="AR35" s="26"/>
    </row>
    <row r="36" spans="1:44" ht="15" thickBot="1" x14ac:dyDescent="0.45">
      <c r="A36" s="78">
        <v>27</v>
      </c>
      <c r="B36" s="39" t="s">
        <v>113</v>
      </c>
      <c r="C36" s="40" t="s">
        <v>24</v>
      </c>
      <c r="D36" s="40"/>
      <c r="E36" s="43">
        <v>2005</v>
      </c>
      <c r="F36" s="43">
        <v>137605</v>
      </c>
      <c r="G36" s="54">
        <v>33.6</v>
      </c>
      <c r="H36" s="99">
        <v>0</v>
      </c>
      <c r="I36" s="19"/>
      <c r="J36" s="86"/>
      <c r="K36" s="45">
        <v>31</v>
      </c>
      <c r="L36" s="85">
        <v>9.6</v>
      </c>
      <c r="M36" s="22"/>
      <c r="N36" s="16"/>
      <c r="O36" s="45">
        <v>16</v>
      </c>
      <c r="P36" s="46">
        <v>16</v>
      </c>
      <c r="Q36" s="22">
        <v>28</v>
      </c>
      <c r="R36" s="16">
        <v>8</v>
      </c>
      <c r="S36" s="20"/>
      <c r="T36" s="46"/>
      <c r="U36" s="22"/>
      <c r="V36" s="16"/>
      <c r="W36" s="20"/>
      <c r="X36" s="46"/>
      <c r="Y36" s="34">
        <v>33.6</v>
      </c>
      <c r="Z36" s="17"/>
      <c r="AA36" s="41"/>
      <c r="AB36" s="21"/>
      <c r="AC36" s="22"/>
      <c r="AD36" s="24"/>
      <c r="AE36" s="29"/>
      <c r="AF36" s="29"/>
      <c r="AG36" s="48"/>
      <c r="AH36" s="49"/>
      <c r="AI36" s="45"/>
      <c r="AJ36" s="29"/>
      <c r="AK36" s="49"/>
      <c r="AL36" s="49"/>
      <c r="AM36" s="42"/>
      <c r="AN36" s="42"/>
      <c r="AO36" s="49"/>
      <c r="AP36" s="68"/>
      <c r="AQ36" s="33">
        <v>0</v>
      </c>
      <c r="AR36" s="28"/>
    </row>
    <row r="37" spans="1:44" ht="15" thickBot="1" x14ac:dyDescent="0.45">
      <c r="A37" s="78">
        <v>28</v>
      </c>
      <c r="B37" s="39" t="s">
        <v>135</v>
      </c>
      <c r="C37" s="40" t="s">
        <v>55</v>
      </c>
      <c r="D37" s="40"/>
      <c r="E37" s="43">
        <v>2005</v>
      </c>
      <c r="F37" s="43">
        <v>127123</v>
      </c>
      <c r="G37" s="54">
        <v>32.002000000000002</v>
      </c>
      <c r="H37" s="99">
        <v>0</v>
      </c>
      <c r="I37" s="19">
        <v>53</v>
      </c>
      <c r="J37" s="86">
        <v>0</v>
      </c>
      <c r="K37" s="45">
        <v>51</v>
      </c>
      <c r="L37" s="85">
        <v>1E-3</v>
      </c>
      <c r="M37" s="22">
        <v>52</v>
      </c>
      <c r="N37" s="86">
        <v>1E-3</v>
      </c>
      <c r="O37" s="45">
        <v>29</v>
      </c>
      <c r="P37" s="46">
        <v>8</v>
      </c>
      <c r="Q37" s="22">
        <v>30</v>
      </c>
      <c r="R37" s="16">
        <v>8</v>
      </c>
      <c r="S37" s="20"/>
      <c r="T37" s="46"/>
      <c r="U37" s="49"/>
      <c r="V37" s="16"/>
      <c r="W37" s="20"/>
      <c r="X37" s="46"/>
      <c r="Y37" s="34">
        <v>16.001000000000001</v>
      </c>
      <c r="Z37" s="17"/>
      <c r="AA37" s="41">
        <v>84</v>
      </c>
      <c r="AB37" s="85">
        <v>1E-3</v>
      </c>
      <c r="AC37" s="22">
        <v>31</v>
      </c>
      <c r="AD37" s="24">
        <v>16</v>
      </c>
      <c r="AE37" s="29"/>
      <c r="AF37" s="29"/>
      <c r="AG37" s="48"/>
      <c r="AH37" s="49"/>
      <c r="AI37" s="45"/>
      <c r="AJ37" s="29"/>
      <c r="AK37" s="49"/>
      <c r="AL37" s="49"/>
      <c r="AM37" s="42"/>
      <c r="AN37" s="42"/>
      <c r="AO37" s="51"/>
      <c r="AP37" s="69"/>
      <c r="AQ37" s="33">
        <v>16.001000000000001</v>
      </c>
      <c r="AR37" s="28"/>
    </row>
    <row r="38" spans="1:44" ht="15" thickBot="1" x14ac:dyDescent="0.45">
      <c r="A38" s="78">
        <v>29</v>
      </c>
      <c r="B38" s="39" t="s">
        <v>89</v>
      </c>
      <c r="C38" s="40" t="s">
        <v>52</v>
      </c>
      <c r="D38" s="40"/>
      <c r="E38" s="43">
        <v>2006</v>
      </c>
      <c r="F38" s="43">
        <v>130262</v>
      </c>
      <c r="G38" s="54">
        <v>30</v>
      </c>
      <c r="H38" s="99">
        <v>0</v>
      </c>
      <c r="I38" s="19"/>
      <c r="J38" s="86"/>
      <c r="K38" s="45">
        <v>7</v>
      </c>
      <c r="L38" s="85">
        <v>30</v>
      </c>
      <c r="M38" s="22"/>
      <c r="N38" s="16"/>
      <c r="O38" s="45"/>
      <c r="P38" s="46"/>
      <c r="Q38" s="22"/>
      <c r="R38" s="16"/>
      <c r="S38" s="42"/>
      <c r="T38" s="46"/>
      <c r="U38" s="22"/>
      <c r="V38" s="16"/>
      <c r="W38" s="42"/>
      <c r="X38" s="46"/>
      <c r="Y38" s="34">
        <v>30</v>
      </c>
      <c r="Z38" s="17"/>
      <c r="AA38" s="41"/>
      <c r="AB38" s="29"/>
      <c r="AC38" s="22"/>
      <c r="AD38" s="12"/>
      <c r="AE38" s="45"/>
      <c r="AF38" s="46"/>
      <c r="AG38" s="48"/>
      <c r="AH38" s="12"/>
      <c r="AI38" s="45"/>
      <c r="AJ38" s="29"/>
      <c r="AK38" s="49"/>
      <c r="AL38" s="49"/>
      <c r="AM38" s="42"/>
      <c r="AN38" s="42"/>
      <c r="AO38" s="49"/>
      <c r="AP38" s="68"/>
      <c r="AQ38" s="33">
        <v>0</v>
      </c>
      <c r="AR38" s="32"/>
    </row>
    <row r="39" spans="1:44" ht="15" thickBot="1" x14ac:dyDescent="0.45">
      <c r="A39" s="78">
        <v>30</v>
      </c>
      <c r="B39" s="39" t="s">
        <v>100</v>
      </c>
      <c r="C39" s="40" t="s">
        <v>36</v>
      </c>
      <c r="D39" s="40"/>
      <c r="E39" s="43">
        <v>2004</v>
      </c>
      <c r="F39" s="43">
        <v>120855</v>
      </c>
      <c r="G39" s="54">
        <v>25.602</v>
      </c>
      <c r="H39" s="99">
        <v>0</v>
      </c>
      <c r="I39" s="19">
        <v>48</v>
      </c>
      <c r="J39" s="86">
        <v>0</v>
      </c>
      <c r="K39" s="45">
        <v>19</v>
      </c>
      <c r="L39" s="85">
        <v>9.6</v>
      </c>
      <c r="M39" s="22">
        <v>37</v>
      </c>
      <c r="N39" s="86">
        <v>6</v>
      </c>
      <c r="O39" s="45">
        <v>32</v>
      </c>
      <c r="P39" s="46">
        <v>8</v>
      </c>
      <c r="Q39" s="22">
        <v>26</v>
      </c>
      <c r="R39" s="16">
        <v>8</v>
      </c>
      <c r="S39" s="20"/>
      <c r="T39" s="46"/>
      <c r="U39" s="22"/>
      <c r="V39" s="16"/>
      <c r="W39" s="20"/>
      <c r="X39" s="46"/>
      <c r="Y39" s="34">
        <v>25.6</v>
      </c>
      <c r="Z39" s="27"/>
      <c r="AA39" s="63">
        <v>105</v>
      </c>
      <c r="AB39" s="85">
        <v>1E-3</v>
      </c>
      <c r="AC39" s="22">
        <v>41</v>
      </c>
      <c r="AD39" s="24">
        <v>1E-3</v>
      </c>
      <c r="AE39" s="45"/>
      <c r="AF39" s="29"/>
      <c r="AG39" s="48"/>
      <c r="AH39" s="49"/>
      <c r="AI39" s="45"/>
      <c r="AJ39" s="29"/>
      <c r="AK39" s="49"/>
      <c r="AL39" s="49"/>
      <c r="AM39" s="42"/>
      <c r="AN39" s="42"/>
      <c r="AO39" s="49"/>
      <c r="AP39" s="68"/>
      <c r="AQ39" s="33">
        <v>2E-3</v>
      </c>
      <c r="AR39" s="18"/>
    </row>
    <row r="40" spans="1:44" ht="15" thickBot="1" x14ac:dyDescent="0.45">
      <c r="A40" s="78">
        <v>31</v>
      </c>
      <c r="B40" s="39" t="s">
        <v>109</v>
      </c>
      <c r="C40" s="40" t="s">
        <v>17</v>
      </c>
      <c r="D40" s="40"/>
      <c r="E40" s="43">
        <v>2004</v>
      </c>
      <c r="F40" s="43">
        <v>131812</v>
      </c>
      <c r="G40" s="54">
        <v>25.601000000000003</v>
      </c>
      <c r="H40" s="99">
        <v>0</v>
      </c>
      <c r="I40" s="19"/>
      <c r="J40" s="86"/>
      <c r="K40" s="45">
        <v>27</v>
      </c>
      <c r="L40" s="85">
        <v>9.6</v>
      </c>
      <c r="M40" s="22"/>
      <c r="N40" s="16"/>
      <c r="O40" s="45"/>
      <c r="P40" s="46"/>
      <c r="Q40" s="22">
        <v>12</v>
      </c>
      <c r="R40" s="16">
        <v>16</v>
      </c>
      <c r="S40" s="45"/>
      <c r="T40" s="46"/>
      <c r="U40" s="22"/>
      <c r="V40" s="16"/>
      <c r="W40" s="45"/>
      <c r="X40" s="46"/>
      <c r="Y40" s="34">
        <v>25.6</v>
      </c>
      <c r="Z40" s="17"/>
      <c r="AA40" s="41">
        <v>66</v>
      </c>
      <c r="AB40" s="85">
        <v>1E-3</v>
      </c>
      <c r="AC40" s="22"/>
      <c r="AD40" s="24"/>
      <c r="AE40" s="29"/>
      <c r="AF40" s="29"/>
      <c r="AG40" s="49"/>
      <c r="AH40" s="49"/>
      <c r="AI40" s="45"/>
      <c r="AJ40" s="29"/>
      <c r="AK40" s="49"/>
      <c r="AL40" s="49"/>
      <c r="AM40" s="42"/>
      <c r="AN40" s="42"/>
      <c r="AO40" s="49"/>
      <c r="AP40" s="68"/>
      <c r="AQ40" s="33">
        <v>1E-3</v>
      </c>
      <c r="AR40" s="28"/>
    </row>
    <row r="41" spans="1:44" ht="15" thickBot="1" x14ac:dyDescent="0.45">
      <c r="A41" s="78">
        <v>32</v>
      </c>
      <c r="B41" s="39" t="s">
        <v>148</v>
      </c>
      <c r="C41" s="40" t="s">
        <v>39</v>
      </c>
      <c r="D41" s="40"/>
      <c r="E41" s="43">
        <v>2005</v>
      </c>
      <c r="F41" s="43">
        <v>120210</v>
      </c>
      <c r="G41" s="54">
        <v>24</v>
      </c>
      <c r="H41" s="99">
        <v>0</v>
      </c>
      <c r="I41" s="19"/>
      <c r="J41" s="86"/>
      <c r="K41" s="45"/>
      <c r="L41" s="21"/>
      <c r="M41" s="22"/>
      <c r="N41" s="16"/>
      <c r="O41" s="45"/>
      <c r="P41" s="46"/>
      <c r="Q41" s="22">
        <v>29</v>
      </c>
      <c r="R41" s="16">
        <v>8</v>
      </c>
      <c r="S41" s="20"/>
      <c r="T41" s="46"/>
      <c r="U41" s="22"/>
      <c r="V41" s="16"/>
      <c r="W41" s="20"/>
      <c r="X41" s="46"/>
      <c r="Y41" s="34">
        <v>8</v>
      </c>
      <c r="Z41" s="27"/>
      <c r="AA41" s="41">
        <v>58</v>
      </c>
      <c r="AB41" s="85">
        <v>16</v>
      </c>
      <c r="AC41" s="22"/>
      <c r="AD41" s="12"/>
      <c r="AE41" s="45"/>
      <c r="AF41" s="46"/>
      <c r="AG41" s="48"/>
      <c r="AH41" s="12"/>
      <c r="AI41" s="45"/>
      <c r="AJ41" s="29"/>
      <c r="AK41" s="49"/>
      <c r="AL41" s="49"/>
      <c r="AM41" s="42"/>
      <c r="AN41" s="42"/>
      <c r="AO41" s="51"/>
      <c r="AP41" s="69"/>
      <c r="AQ41" s="33">
        <v>16</v>
      </c>
      <c r="AR41" s="18"/>
    </row>
    <row r="42" spans="1:44" ht="15" thickBot="1" x14ac:dyDescent="0.45">
      <c r="A42" s="78">
        <v>33</v>
      </c>
      <c r="B42" s="39" t="s">
        <v>101</v>
      </c>
      <c r="C42" s="40" t="s">
        <v>9</v>
      </c>
      <c r="D42" s="40"/>
      <c r="E42" s="43">
        <v>2004</v>
      </c>
      <c r="F42" s="43">
        <v>122515</v>
      </c>
      <c r="G42" s="54">
        <v>23.601000000000003</v>
      </c>
      <c r="H42" s="99">
        <v>0</v>
      </c>
      <c r="I42" s="19">
        <v>43</v>
      </c>
      <c r="J42" s="86">
        <v>6</v>
      </c>
      <c r="K42" s="45">
        <v>20</v>
      </c>
      <c r="L42" s="85">
        <v>9.6</v>
      </c>
      <c r="M42" s="22"/>
      <c r="N42" s="22"/>
      <c r="O42" s="45">
        <v>30</v>
      </c>
      <c r="P42" s="46">
        <v>8</v>
      </c>
      <c r="Q42" s="22">
        <v>33</v>
      </c>
      <c r="R42" s="16">
        <v>4</v>
      </c>
      <c r="S42" s="20"/>
      <c r="T42" s="46"/>
      <c r="U42" s="22"/>
      <c r="V42" s="22"/>
      <c r="W42" s="20"/>
      <c r="X42" s="46"/>
      <c r="Y42" s="34">
        <v>23.6</v>
      </c>
      <c r="Z42" s="17"/>
      <c r="AA42" s="41">
        <v>79</v>
      </c>
      <c r="AB42" s="85">
        <v>1E-3</v>
      </c>
      <c r="AC42" s="22"/>
      <c r="AD42" s="24"/>
      <c r="AE42" s="29"/>
      <c r="AF42" s="29"/>
      <c r="AG42" s="48"/>
      <c r="AH42" s="49"/>
      <c r="AI42" s="45"/>
      <c r="AJ42" s="29"/>
      <c r="AK42" s="49"/>
      <c r="AL42" s="49"/>
      <c r="AM42" s="42"/>
      <c r="AN42" s="42"/>
      <c r="AO42" s="49"/>
      <c r="AP42" s="68"/>
      <c r="AQ42" s="33">
        <v>1E-3</v>
      </c>
      <c r="AR42" s="32"/>
    </row>
    <row r="43" spans="1:44" ht="15" thickBot="1" x14ac:dyDescent="0.45">
      <c r="A43" s="78">
        <v>34</v>
      </c>
      <c r="B43" s="39" t="s">
        <v>104</v>
      </c>
      <c r="C43" s="40" t="s">
        <v>105</v>
      </c>
      <c r="D43" s="40"/>
      <c r="E43" s="43">
        <v>2006</v>
      </c>
      <c r="F43" s="43">
        <v>134208</v>
      </c>
      <c r="G43" s="54">
        <v>21.6</v>
      </c>
      <c r="H43" s="99">
        <v>0</v>
      </c>
      <c r="I43" s="19"/>
      <c r="J43" s="86"/>
      <c r="K43" s="45">
        <v>23</v>
      </c>
      <c r="L43" s="85">
        <v>9.6</v>
      </c>
      <c r="M43" s="22"/>
      <c r="N43" s="16"/>
      <c r="O43" s="45">
        <v>34</v>
      </c>
      <c r="P43" s="46">
        <v>4</v>
      </c>
      <c r="Q43" s="22">
        <v>24</v>
      </c>
      <c r="R43" s="16">
        <v>8</v>
      </c>
      <c r="S43" s="20"/>
      <c r="T43" s="46"/>
      <c r="U43" s="22"/>
      <c r="V43" s="16"/>
      <c r="W43" s="20"/>
      <c r="X43" s="46"/>
      <c r="Y43" s="34">
        <v>21.6</v>
      </c>
      <c r="Z43" s="27"/>
      <c r="AA43" s="41"/>
      <c r="AB43" s="21"/>
      <c r="AC43" s="22"/>
      <c r="AD43" s="24"/>
      <c r="AE43" s="29"/>
      <c r="AF43" s="29"/>
      <c r="AG43" s="48"/>
      <c r="AH43" s="49"/>
      <c r="AI43" s="45"/>
      <c r="AJ43" s="29"/>
      <c r="AK43" s="49"/>
      <c r="AL43" s="49"/>
      <c r="AM43" s="42"/>
      <c r="AN43" s="42"/>
      <c r="AO43" s="49"/>
      <c r="AP43" s="68"/>
      <c r="AQ43" s="33">
        <v>0</v>
      </c>
      <c r="AR43" s="18"/>
    </row>
    <row r="44" spans="1:44" ht="15" thickBot="1" x14ac:dyDescent="0.45">
      <c r="A44" s="78">
        <v>35</v>
      </c>
      <c r="B44" s="39" t="s">
        <v>114</v>
      </c>
      <c r="C44" s="40" t="s">
        <v>115</v>
      </c>
      <c r="D44" s="40"/>
      <c r="E44" s="43">
        <v>2005</v>
      </c>
      <c r="F44" s="43">
        <v>125364</v>
      </c>
      <c r="G44" s="54">
        <v>21.6</v>
      </c>
      <c r="H44" s="99">
        <v>0</v>
      </c>
      <c r="I44" s="19"/>
      <c r="J44" s="86"/>
      <c r="K44" s="45">
        <v>32</v>
      </c>
      <c r="L44" s="85">
        <v>9.6</v>
      </c>
      <c r="M44" s="22"/>
      <c r="N44" s="16"/>
      <c r="O44" s="45">
        <v>27</v>
      </c>
      <c r="P44" s="46">
        <v>8</v>
      </c>
      <c r="Q44" s="22">
        <v>35</v>
      </c>
      <c r="R44" s="16">
        <v>4</v>
      </c>
      <c r="S44" s="42"/>
      <c r="T44" s="46"/>
      <c r="U44" s="22"/>
      <c r="V44" s="16"/>
      <c r="W44" s="42"/>
      <c r="X44" s="46"/>
      <c r="Y44" s="34">
        <v>21.6</v>
      </c>
      <c r="Z44" s="17"/>
      <c r="AA44" s="41"/>
      <c r="AB44" s="21"/>
      <c r="AC44" s="22"/>
      <c r="AD44" s="24"/>
      <c r="AE44" s="29"/>
      <c r="AF44" s="29"/>
      <c r="AG44" s="48"/>
      <c r="AH44" s="49"/>
      <c r="AI44" s="45"/>
      <c r="AJ44" s="29"/>
      <c r="AK44" s="49"/>
      <c r="AL44" s="49"/>
      <c r="AM44" s="42"/>
      <c r="AN44" s="42"/>
      <c r="AO44" s="49"/>
      <c r="AP44" s="68"/>
      <c r="AQ44" s="33">
        <v>0</v>
      </c>
      <c r="AR44" s="28"/>
    </row>
    <row r="45" spans="1:44" ht="15" thickBot="1" x14ac:dyDescent="0.45">
      <c r="A45" s="78">
        <v>36</v>
      </c>
      <c r="B45" s="39" t="s">
        <v>118</v>
      </c>
      <c r="C45" s="40" t="s">
        <v>54</v>
      </c>
      <c r="D45" s="40"/>
      <c r="E45" s="43">
        <v>2006</v>
      </c>
      <c r="F45" s="43">
        <v>123858</v>
      </c>
      <c r="G45" s="54">
        <v>20.802000000000003</v>
      </c>
      <c r="H45" s="99">
        <v>0</v>
      </c>
      <c r="I45" s="19"/>
      <c r="J45" s="86"/>
      <c r="K45" s="45">
        <v>35</v>
      </c>
      <c r="L45" s="85">
        <v>4.8</v>
      </c>
      <c r="M45" s="22">
        <v>46</v>
      </c>
      <c r="N45" s="86">
        <v>1E-3</v>
      </c>
      <c r="O45" s="45"/>
      <c r="P45" s="46"/>
      <c r="Q45" s="22">
        <v>11</v>
      </c>
      <c r="R45" s="16">
        <v>16</v>
      </c>
      <c r="S45" s="42"/>
      <c r="T45" s="46"/>
      <c r="U45" s="22"/>
      <c r="V45" s="16"/>
      <c r="W45" s="42"/>
      <c r="X45" s="46"/>
      <c r="Y45" s="34">
        <v>20.801000000000002</v>
      </c>
      <c r="Z45" s="30"/>
      <c r="AA45" s="41">
        <v>72</v>
      </c>
      <c r="AB45" s="85">
        <v>1E-3</v>
      </c>
      <c r="AC45" s="22"/>
      <c r="AD45" s="24"/>
      <c r="AE45" s="29"/>
      <c r="AF45" s="29"/>
      <c r="AG45" s="49"/>
      <c r="AH45" s="49"/>
      <c r="AI45" s="45"/>
      <c r="AJ45" s="29"/>
      <c r="AK45" s="49"/>
      <c r="AL45" s="49"/>
      <c r="AM45" s="42"/>
      <c r="AN45" s="42"/>
      <c r="AO45" s="49"/>
      <c r="AP45" s="68"/>
      <c r="AQ45" s="33">
        <v>1E-3</v>
      </c>
      <c r="AR45" s="18"/>
    </row>
    <row r="46" spans="1:44" ht="15" thickBot="1" x14ac:dyDescent="0.45">
      <c r="A46" s="78">
        <v>37</v>
      </c>
      <c r="B46" s="39" t="s">
        <v>119</v>
      </c>
      <c r="C46" s="40" t="s">
        <v>46</v>
      </c>
      <c r="D46" s="40"/>
      <c r="E46" s="43">
        <v>2004</v>
      </c>
      <c r="F46" s="43">
        <v>133159</v>
      </c>
      <c r="G46" s="54">
        <v>20.802000000000003</v>
      </c>
      <c r="H46" s="99">
        <v>0</v>
      </c>
      <c r="I46" s="19">
        <v>51</v>
      </c>
      <c r="J46" s="86">
        <v>0</v>
      </c>
      <c r="K46" s="45">
        <v>36</v>
      </c>
      <c r="L46" s="85">
        <v>4.8</v>
      </c>
      <c r="M46" s="22">
        <v>51</v>
      </c>
      <c r="N46" s="86">
        <v>1E-3</v>
      </c>
      <c r="O46" s="45">
        <v>41</v>
      </c>
      <c r="P46" s="46">
        <v>1E-3</v>
      </c>
      <c r="Q46" s="22">
        <v>14</v>
      </c>
      <c r="R46" s="16">
        <v>16</v>
      </c>
      <c r="S46" s="42"/>
      <c r="T46" s="46"/>
      <c r="U46" s="49"/>
      <c r="V46" s="16"/>
      <c r="W46" s="42"/>
      <c r="X46" s="46"/>
      <c r="Y46" s="34">
        <v>20.801000000000002</v>
      </c>
      <c r="Z46" s="27"/>
      <c r="AA46" s="63">
        <v>82</v>
      </c>
      <c r="AB46" s="85">
        <v>1E-3</v>
      </c>
      <c r="AC46" s="22"/>
      <c r="AD46" s="12"/>
      <c r="AE46" s="45"/>
      <c r="AF46" s="29"/>
      <c r="AG46" s="48"/>
      <c r="AH46" s="49"/>
      <c r="AI46" s="45"/>
      <c r="AJ46" s="29"/>
      <c r="AK46" s="49"/>
      <c r="AL46" s="49"/>
      <c r="AM46" s="42"/>
      <c r="AN46" s="42"/>
      <c r="AO46" s="49"/>
      <c r="AP46" s="68"/>
      <c r="AQ46" s="33">
        <v>1E-3</v>
      </c>
      <c r="AR46" s="18"/>
    </row>
    <row r="47" spans="1:44" ht="15" thickBot="1" x14ac:dyDescent="0.45">
      <c r="A47" s="78">
        <v>38</v>
      </c>
      <c r="B47" s="39" t="s">
        <v>124</v>
      </c>
      <c r="C47" s="40" t="s">
        <v>61</v>
      </c>
      <c r="D47" s="40"/>
      <c r="E47" s="43">
        <v>2006</v>
      </c>
      <c r="F47" s="43">
        <v>129472</v>
      </c>
      <c r="G47" s="54">
        <v>20.801000000000002</v>
      </c>
      <c r="H47" s="99">
        <v>0</v>
      </c>
      <c r="I47" s="19"/>
      <c r="J47" s="86"/>
      <c r="K47" s="45">
        <v>42</v>
      </c>
      <c r="L47" s="85">
        <v>4.8</v>
      </c>
      <c r="M47" s="22"/>
      <c r="N47" s="22"/>
      <c r="O47" s="45">
        <v>28</v>
      </c>
      <c r="P47" s="46">
        <v>8</v>
      </c>
      <c r="Q47" s="22">
        <v>27</v>
      </c>
      <c r="R47" s="16">
        <v>8</v>
      </c>
      <c r="S47" s="42"/>
      <c r="T47" s="46"/>
      <c r="U47" s="22"/>
      <c r="V47" s="16"/>
      <c r="W47" s="42"/>
      <c r="X47" s="46"/>
      <c r="Y47" s="34">
        <v>20.8</v>
      </c>
      <c r="Z47" s="17"/>
      <c r="AA47" s="41">
        <v>90</v>
      </c>
      <c r="AB47" s="85">
        <v>1E-3</v>
      </c>
      <c r="AC47" s="22"/>
      <c r="AD47" s="24"/>
      <c r="AE47" s="29"/>
      <c r="AF47" s="29"/>
      <c r="AG47" s="48"/>
      <c r="AH47" s="49"/>
      <c r="AI47" s="45"/>
      <c r="AJ47" s="29"/>
      <c r="AK47" s="49"/>
      <c r="AL47" s="49"/>
      <c r="AM47" s="42"/>
      <c r="AN47" s="42"/>
      <c r="AO47" s="49"/>
      <c r="AP47" s="68"/>
      <c r="AQ47" s="33">
        <v>1E-3</v>
      </c>
      <c r="AR47" s="28"/>
    </row>
    <row r="48" spans="1:44" ht="15" thickBot="1" x14ac:dyDescent="0.45">
      <c r="A48" s="78">
        <v>39</v>
      </c>
      <c r="B48" s="39" t="s">
        <v>103</v>
      </c>
      <c r="C48" s="40" t="s">
        <v>53</v>
      </c>
      <c r="D48" s="40"/>
      <c r="E48" s="43">
        <v>2004</v>
      </c>
      <c r="F48" s="43">
        <v>123983</v>
      </c>
      <c r="G48" s="54">
        <v>17.602000000000004</v>
      </c>
      <c r="H48" s="99">
        <v>0</v>
      </c>
      <c r="I48" s="19"/>
      <c r="J48" s="86"/>
      <c r="K48" s="45">
        <v>22</v>
      </c>
      <c r="L48" s="85">
        <v>9.6</v>
      </c>
      <c r="M48" s="22">
        <v>45</v>
      </c>
      <c r="N48" s="86">
        <v>1E-3</v>
      </c>
      <c r="O48" s="45"/>
      <c r="P48" s="46"/>
      <c r="Q48" s="22">
        <v>31</v>
      </c>
      <c r="R48" s="16">
        <v>8</v>
      </c>
      <c r="S48" s="42"/>
      <c r="T48" s="46"/>
      <c r="U48" s="22"/>
      <c r="V48" s="16"/>
      <c r="W48" s="42"/>
      <c r="X48" s="46"/>
      <c r="Y48" s="34">
        <v>17.601000000000003</v>
      </c>
      <c r="Z48" s="25"/>
      <c r="AA48" s="63">
        <v>94</v>
      </c>
      <c r="AB48" s="85">
        <v>1E-3</v>
      </c>
      <c r="AC48" s="22"/>
      <c r="AD48" s="12"/>
      <c r="AE48" s="45"/>
      <c r="AF48" s="31"/>
      <c r="AG48" s="48"/>
      <c r="AH48" s="51"/>
      <c r="AI48" s="45"/>
      <c r="AJ48" s="31"/>
      <c r="AK48" s="51"/>
      <c r="AL48" s="51"/>
      <c r="AM48" s="42"/>
      <c r="AN48" s="42"/>
      <c r="AO48" s="51"/>
      <c r="AP48" s="69"/>
      <c r="AQ48" s="33">
        <v>1E-3</v>
      </c>
      <c r="AR48" s="28"/>
    </row>
    <row r="49" spans="1:44" ht="15" thickBot="1" x14ac:dyDescent="0.45">
      <c r="A49" s="78">
        <v>40</v>
      </c>
      <c r="B49" s="39" t="s">
        <v>123</v>
      </c>
      <c r="C49" s="40" t="s">
        <v>50</v>
      </c>
      <c r="D49" s="40"/>
      <c r="E49" s="43">
        <v>2006</v>
      </c>
      <c r="F49" s="43">
        <v>128181</v>
      </c>
      <c r="G49" s="54">
        <v>16.801000000000002</v>
      </c>
      <c r="H49" s="99">
        <v>0</v>
      </c>
      <c r="I49" s="19"/>
      <c r="J49" s="86"/>
      <c r="K49" s="45">
        <v>41</v>
      </c>
      <c r="L49" s="85">
        <v>4.8</v>
      </c>
      <c r="M49" s="22"/>
      <c r="N49" s="16"/>
      <c r="O49" s="45">
        <v>35</v>
      </c>
      <c r="P49" s="46">
        <v>4</v>
      </c>
      <c r="Q49" s="22">
        <v>23</v>
      </c>
      <c r="R49" s="16">
        <v>8</v>
      </c>
      <c r="S49" s="42"/>
      <c r="T49" s="46"/>
      <c r="U49" s="22"/>
      <c r="V49" s="16"/>
      <c r="W49" s="42"/>
      <c r="X49" s="46"/>
      <c r="Y49" s="34">
        <v>16.8</v>
      </c>
      <c r="Z49" s="17"/>
      <c r="AA49" s="41">
        <v>97</v>
      </c>
      <c r="AB49" s="85">
        <v>1E-3</v>
      </c>
      <c r="AC49" s="22"/>
      <c r="AD49" s="12"/>
      <c r="AE49" s="45"/>
      <c r="AF49" s="29"/>
      <c r="AG49" s="48"/>
      <c r="AH49" s="49"/>
      <c r="AI49" s="45"/>
      <c r="AJ49" s="29"/>
      <c r="AK49" s="49"/>
      <c r="AL49" s="49"/>
      <c r="AM49" s="42"/>
      <c r="AN49" s="42"/>
      <c r="AO49" s="49"/>
      <c r="AP49" s="68"/>
      <c r="AQ49" s="33">
        <v>1E-3</v>
      </c>
      <c r="AR49" s="28"/>
    </row>
    <row r="50" spans="1:44" ht="15" thickBot="1" x14ac:dyDescent="0.45">
      <c r="A50" s="78">
        <v>41</v>
      </c>
      <c r="B50" s="39" t="s">
        <v>120</v>
      </c>
      <c r="C50" s="40" t="s">
        <v>29</v>
      </c>
      <c r="D50" s="40" t="s">
        <v>79</v>
      </c>
      <c r="E50" s="43">
        <v>2003</v>
      </c>
      <c r="F50" s="43">
        <v>122739</v>
      </c>
      <c r="G50" s="54">
        <v>14.801</v>
      </c>
      <c r="H50" s="99">
        <v>0</v>
      </c>
      <c r="I50" s="19">
        <v>36</v>
      </c>
      <c r="J50" s="86">
        <v>6</v>
      </c>
      <c r="K50" s="45">
        <v>37</v>
      </c>
      <c r="L50" s="85">
        <v>4.8</v>
      </c>
      <c r="M50" s="22"/>
      <c r="N50" s="16"/>
      <c r="O50" s="45">
        <v>33</v>
      </c>
      <c r="P50" s="46">
        <v>4</v>
      </c>
      <c r="Q50" s="22"/>
      <c r="R50" s="16"/>
      <c r="S50" s="42"/>
      <c r="T50" s="46"/>
      <c r="U50" s="22"/>
      <c r="V50" s="16"/>
      <c r="W50" s="42"/>
      <c r="X50" s="46"/>
      <c r="Y50" s="34">
        <v>14.8</v>
      </c>
      <c r="Z50" s="27"/>
      <c r="AA50" s="63">
        <v>77</v>
      </c>
      <c r="AB50" s="85">
        <v>1E-3</v>
      </c>
      <c r="AC50" s="22"/>
      <c r="AD50" s="12"/>
      <c r="AE50" s="45">
        <v>189</v>
      </c>
      <c r="AF50" s="46">
        <v>0</v>
      </c>
      <c r="AG50" s="48"/>
      <c r="AH50" s="12"/>
      <c r="AI50" s="45">
        <v>150</v>
      </c>
      <c r="AJ50" s="46">
        <v>0</v>
      </c>
      <c r="AK50" s="49"/>
      <c r="AL50" s="49"/>
      <c r="AM50" s="42"/>
      <c r="AN50" s="42"/>
      <c r="AO50" s="49"/>
      <c r="AP50" s="68"/>
      <c r="AQ50" s="33">
        <v>1E-3</v>
      </c>
      <c r="AR50" s="18"/>
    </row>
    <row r="51" spans="1:44" ht="15" thickBot="1" x14ac:dyDescent="0.45">
      <c r="A51" s="78">
        <v>41</v>
      </c>
      <c r="B51" s="39" t="s">
        <v>116</v>
      </c>
      <c r="C51" s="40" t="s">
        <v>41</v>
      </c>
      <c r="D51" s="40"/>
      <c r="E51" s="43">
        <v>2004</v>
      </c>
      <c r="F51" s="43">
        <v>129986</v>
      </c>
      <c r="G51" s="54">
        <v>12.801</v>
      </c>
      <c r="H51" s="99">
        <v>0</v>
      </c>
      <c r="I51" s="19">
        <v>54</v>
      </c>
      <c r="J51" s="86">
        <v>0</v>
      </c>
      <c r="K51" s="45">
        <v>33</v>
      </c>
      <c r="L51" s="85">
        <v>4.8</v>
      </c>
      <c r="M51" s="22"/>
      <c r="N51" s="16"/>
      <c r="O51" s="45">
        <v>20</v>
      </c>
      <c r="P51" s="46">
        <v>8</v>
      </c>
      <c r="Q51" s="22"/>
      <c r="R51" s="16"/>
      <c r="S51" s="20"/>
      <c r="T51" s="46"/>
      <c r="U51" s="22"/>
      <c r="V51" s="16"/>
      <c r="W51" s="20"/>
      <c r="X51" s="46"/>
      <c r="Y51" s="34">
        <v>12.8</v>
      </c>
      <c r="Z51" s="17"/>
      <c r="AA51" s="63">
        <v>68</v>
      </c>
      <c r="AB51" s="85">
        <v>1E-3</v>
      </c>
      <c r="AC51" s="22"/>
      <c r="AD51" s="12"/>
      <c r="AE51" s="45"/>
      <c r="AF51" s="29"/>
      <c r="AG51" s="48"/>
      <c r="AH51" s="49"/>
      <c r="AI51" s="29"/>
      <c r="AJ51" s="29"/>
      <c r="AK51" s="49"/>
      <c r="AL51" s="49"/>
      <c r="AM51" s="42"/>
      <c r="AN51" s="42"/>
      <c r="AO51" s="49"/>
      <c r="AP51" s="68"/>
      <c r="AQ51" s="33">
        <v>1E-3</v>
      </c>
      <c r="AR51" s="28"/>
    </row>
    <row r="52" spans="1:44" ht="15" thickBot="1" x14ac:dyDescent="0.45">
      <c r="A52" s="78">
        <v>43</v>
      </c>
      <c r="B52" s="39" t="s">
        <v>150</v>
      </c>
      <c r="C52" s="40" t="s">
        <v>33</v>
      </c>
      <c r="D52" s="40"/>
      <c r="E52" s="43">
        <v>2003</v>
      </c>
      <c r="F52" s="43">
        <v>134046</v>
      </c>
      <c r="G52" s="54">
        <v>12</v>
      </c>
      <c r="H52" s="99">
        <v>0</v>
      </c>
      <c r="I52" s="19">
        <v>26</v>
      </c>
      <c r="J52" s="86">
        <v>12</v>
      </c>
      <c r="K52" s="45"/>
      <c r="L52" s="46"/>
      <c r="M52" s="22"/>
      <c r="N52" s="49"/>
      <c r="O52" s="45"/>
      <c r="P52" s="46"/>
      <c r="Q52" s="22"/>
      <c r="R52" s="49"/>
      <c r="S52" s="20"/>
      <c r="T52" s="46"/>
      <c r="U52" s="49"/>
      <c r="V52" s="49"/>
      <c r="W52" s="20"/>
      <c r="X52" s="46"/>
      <c r="Y52" s="34">
        <v>12</v>
      </c>
      <c r="Z52" s="27"/>
      <c r="AA52" s="41"/>
      <c r="AB52" s="29"/>
      <c r="AC52" s="22"/>
      <c r="AD52" s="24"/>
      <c r="AE52" s="29"/>
      <c r="AF52" s="29"/>
      <c r="AG52" s="49"/>
      <c r="AH52" s="49"/>
      <c r="AI52" s="29"/>
      <c r="AJ52" s="29"/>
      <c r="AK52" s="49"/>
      <c r="AL52" s="49"/>
      <c r="AM52" s="42"/>
      <c r="AN52" s="42"/>
      <c r="AO52" s="49"/>
      <c r="AP52" s="68"/>
      <c r="AQ52" s="33">
        <v>0</v>
      </c>
      <c r="AR52" s="18"/>
    </row>
    <row r="53" spans="1:44" ht="15" thickBot="1" x14ac:dyDescent="0.45">
      <c r="A53" s="78">
        <v>44</v>
      </c>
      <c r="B53" s="39" t="s">
        <v>110</v>
      </c>
      <c r="C53" s="40" t="s">
        <v>111</v>
      </c>
      <c r="D53" s="40"/>
      <c r="E53" s="43">
        <v>2003</v>
      </c>
      <c r="F53" s="43">
        <v>143840</v>
      </c>
      <c r="G53" s="54">
        <v>9.6019999999999985</v>
      </c>
      <c r="H53" s="99">
        <v>0</v>
      </c>
      <c r="I53" s="19"/>
      <c r="J53" s="86"/>
      <c r="K53" s="45">
        <v>28</v>
      </c>
      <c r="L53" s="85">
        <v>9.6</v>
      </c>
      <c r="M53" s="22"/>
      <c r="N53" s="16"/>
      <c r="O53" s="45">
        <v>39</v>
      </c>
      <c r="P53" s="46">
        <v>1E-3</v>
      </c>
      <c r="Q53" s="22">
        <v>37</v>
      </c>
      <c r="R53" s="16">
        <v>1E-3</v>
      </c>
      <c r="S53" s="29"/>
      <c r="T53" s="46"/>
      <c r="U53" s="49"/>
      <c r="V53" s="16"/>
      <c r="W53" s="29"/>
      <c r="X53" s="46"/>
      <c r="Y53" s="34">
        <v>9.6019999999999985</v>
      </c>
      <c r="Z53" s="17"/>
      <c r="AA53" s="41"/>
      <c r="AB53" s="21"/>
      <c r="AC53" s="22"/>
      <c r="AD53" s="24"/>
      <c r="AE53" s="29"/>
      <c r="AF53" s="29"/>
      <c r="AG53" s="49"/>
      <c r="AH53" s="49"/>
      <c r="AI53" s="29"/>
      <c r="AJ53" s="29"/>
      <c r="AK53" s="49"/>
      <c r="AL53" s="49"/>
      <c r="AM53" s="42"/>
      <c r="AN53" s="42"/>
      <c r="AO53" s="49"/>
      <c r="AP53" s="68"/>
      <c r="AQ53" s="33">
        <v>0</v>
      </c>
      <c r="AR53" s="28"/>
    </row>
    <row r="54" spans="1:44" ht="15" thickBot="1" x14ac:dyDescent="0.45">
      <c r="A54" s="78">
        <v>45</v>
      </c>
      <c r="B54" s="39" t="s">
        <v>126</v>
      </c>
      <c r="C54" s="40" t="s">
        <v>60</v>
      </c>
      <c r="D54" s="40"/>
      <c r="E54" s="43">
        <v>2007</v>
      </c>
      <c r="F54" s="43">
        <v>130109</v>
      </c>
      <c r="G54" s="54">
        <v>8.0009999999999994</v>
      </c>
      <c r="H54" s="99">
        <v>0</v>
      </c>
      <c r="I54" s="19"/>
      <c r="J54" s="86"/>
      <c r="K54" s="45">
        <v>44</v>
      </c>
      <c r="L54" s="85">
        <v>1E-3</v>
      </c>
      <c r="M54" s="22"/>
      <c r="N54" s="16"/>
      <c r="O54" s="45">
        <v>36</v>
      </c>
      <c r="P54" s="46">
        <v>4</v>
      </c>
      <c r="Q54" s="22">
        <v>34</v>
      </c>
      <c r="R54" s="16">
        <v>4</v>
      </c>
      <c r="S54" s="20"/>
      <c r="T54" s="46"/>
      <c r="U54" s="22"/>
      <c r="V54" s="16"/>
      <c r="W54" s="20"/>
      <c r="X54" s="46"/>
      <c r="Y54" s="34">
        <v>8.0009999999999994</v>
      </c>
      <c r="Z54" s="17"/>
      <c r="AA54" s="41"/>
      <c r="AB54" s="23"/>
      <c r="AC54" s="22"/>
      <c r="AD54" s="12"/>
      <c r="AE54" s="29"/>
      <c r="AF54" s="29"/>
      <c r="AG54" s="49"/>
      <c r="AH54" s="49"/>
      <c r="AI54" s="29"/>
      <c r="AJ54" s="29"/>
      <c r="AK54" s="49"/>
      <c r="AL54" s="49"/>
      <c r="AM54" s="42"/>
      <c r="AN54" s="42"/>
      <c r="AO54" s="49"/>
      <c r="AP54" s="68"/>
      <c r="AQ54" s="33">
        <v>0</v>
      </c>
      <c r="AR54" s="28"/>
    </row>
    <row r="55" spans="1:44" ht="15" thickBot="1" x14ac:dyDescent="0.45">
      <c r="A55" s="78">
        <v>46</v>
      </c>
      <c r="B55" s="39" t="s">
        <v>166</v>
      </c>
      <c r="C55" s="40" t="s">
        <v>56</v>
      </c>
      <c r="D55" s="40"/>
      <c r="E55" s="43">
        <v>2006</v>
      </c>
      <c r="F55" s="43">
        <v>135534</v>
      </c>
      <c r="G55" s="54">
        <v>8</v>
      </c>
      <c r="H55" s="99">
        <v>0</v>
      </c>
      <c r="I55" s="19"/>
      <c r="J55" s="86"/>
      <c r="K55" s="45"/>
      <c r="L55" s="21"/>
      <c r="M55" s="22"/>
      <c r="N55" s="16"/>
      <c r="O55" s="45"/>
      <c r="P55" s="46"/>
      <c r="Q55" s="22">
        <v>32</v>
      </c>
      <c r="R55" s="16">
        <v>8</v>
      </c>
      <c r="S55" s="20"/>
      <c r="T55" s="46"/>
      <c r="U55" s="22"/>
      <c r="V55" s="16"/>
      <c r="W55" s="20"/>
      <c r="X55" s="46"/>
      <c r="Y55" s="34">
        <v>8</v>
      </c>
      <c r="Z55" s="17"/>
      <c r="AA55" s="41"/>
      <c r="AB55" s="46"/>
      <c r="AC55" s="24"/>
      <c r="AD55" s="12"/>
      <c r="AE55" s="29"/>
      <c r="AF55" s="29"/>
      <c r="AG55" s="49"/>
      <c r="AH55" s="49"/>
      <c r="AI55" s="29"/>
      <c r="AJ55" s="29"/>
      <c r="AK55" s="49"/>
      <c r="AL55" s="49"/>
      <c r="AM55" s="42"/>
      <c r="AN55" s="42"/>
      <c r="AO55" s="49"/>
      <c r="AP55" s="68"/>
      <c r="AQ55" s="33">
        <v>0</v>
      </c>
      <c r="AR55" s="28"/>
    </row>
    <row r="56" spans="1:44" ht="15" thickBot="1" x14ac:dyDescent="0.45">
      <c r="A56" s="78">
        <v>46</v>
      </c>
      <c r="B56" s="39" t="s">
        <v>191</v>
      </c>
      <c r="C56" s="40" t="s">
        <v>192</v>
      </c>
      <c r="D56" s="40"/>
      <c r="E56" s="43">
        <v>2007</v>
      </c>
      <c r="F56" s="43">
        <v>136848</v>
      </c>
      <c r="G56" s="54">
        <v>8</v>
      </c>
      <c r="H56" s="99">
        <v>0</v>
      </c>
      <c r="I56" s="19"/>
      <c r="J56" s="86"/>
      <c r="K56" s="45"/>
      <c r="L56" s="21"/>
      <c r="M56" s="22"/>
      <c r="N56" s="16"/>
      <c r="O56" s="45">
        <v>31</v>
      </c>
      <c r="P56" s="46">
        <v>8</v>
      </c>
      <c r="Q56" s="22"/>
      <c r="R56" s="16"/>
      <c r="S56" s="20"/>
      <c r="T56" s="46"/>
      <c r="U56" s="22"/>
      <c r="V56" s="16"/>
      <c r="W56" s="20"/>
      <c r="X56" s="46"/>
      <c r="Y56" s="34">
        <v>8</v>
      </c>
      <c r="Z56" s="27"/>
      <c r="AA56" s="41"/>
      <c r="AB56" s="29"/>
      <c r="AC56" s="24"/>
      <c r="AD56" s="24"/>
      <c r="AE56" s="29"/>
      <c r="AF56" s="29"/>
      <c r="AG56" s="49"/>
      <c r="AH56" s="49"/>
      <c r="AI56" s="29"/>
      <c r="AJ56" s="29"/>
      <c r="AK56" s="49"/>
      <c r="AL56" s="49"/>
      <c r="AM56" s="42"/>
      <c r="AN56" s="42"/>
      <c r="AO56" s="49"/>
      <c r="AP56" s="68"/>
      <c r="AQ56" s="33">
        <v>0</v>
      </c>
      <c r="AR56" s="26"/>
    </row>
    <row r="57" spans="1:44" ht="15" thickBot="1" x14ac:dyDescent="0.45">
      <c r="A57" s="78">
        <v>48</v>
      </c>
      <c r="B57" s="39" t="s">
        <v>73</v>
      </c>
      <c r="C57" s="40" t="s">
        <v>74</v>
      </c>
      <c r="D57" s="40"/>
      <c r="E57" s="43">
        <v>2004</v>
      </c>
      <c r="F57" s="43">
        <v>134047</v>
      </c>
      <c r="G57" s="54">
        <v>6.0010000000000003</v>
      </c>
      <c r="H57" s="99">
        <v>0</v>
      </c>
      <c r="I57" s="19">
        <v>39</v>
      </c>
      <c r="J57" s="86">
        <v>6</v>
      </c>
      <c r="K57" s="45"/>
      <c r="L57" s="46"/>
      <c r="M57" s="22"/>
      <c r="N57" s="16"/>
      <c r="O57" s="45"/>
      <c r="P57" s="46"/>
      <c r="Q57" s="22">
        <v>40</v>
      </c>
      <c r="R57" s="16">
        <v>1E-3</v>
      </c>
      <c r="S57" s="20"/>
      <c r="T57" s="46"/>
      <c r="U57" s="22"/>
      <c r="V57" s="16"/>
      <c r="W57" s="20"/>
      <c r="X57" s="46"/>
      <c r="Y57" s="34">
        <v>6.0010000000000003</v>
      </c>
      <c r="Z57" s="17"/>
      <c r="AA57" s="63"/>
      <c r="AB57" s="46"/>
      <c r="AC57" s="22"/>
      <c r="AD57" s="12"/>
      <c r="AE57" s="45"/>
      <c r="AF57" s="46"/>
      <c r="AG57" s="48"/>
      <c r="AH57" s="12"/>
      <c r="AI57" s="31"/>
      <c r="AJ57" s="23"/>
      <c r="AK57" s="49"/>
      <c r="AL57" s="49"/>
      <c r="AM57" s="42"/>
      <c r="AN57" s="42"/>
      <c r="AO57" s="48"/>
      <c r="AP57" s="66"/>
      <c r="AQ57" s="33">
        <v>0</v>
      </c>
      <c r="AR57" s="28"/>
    </row>
    <row r="58" spans="1:44" ht="15" thickBot="1" x14ac:dyDescent="0.45">
      <c r="A58" s="78">
        <v>49</v>
      </c>
      <c r="B58" s="39" t="s">
        <v>149</v>
      </c>
      <c r="C58" s="40" t="s">
        <v>23</v>
      </c>
      <c r="D58" s="40"/>
      <c r="E58" s="43">
        <v>2003</v>
      </c>
      <c r="F58" s="43">
        <v>118243</v>
      </c>
      <c r="G58" s="54">
        <v>6</v>
      </c>
      <c r="H58" s="99">
        <v>0</v>
      </c>
      <c r="I58" s="19">
        <v>44</v>
      </c>
      <c r="J58" s="86">
        <v>6</v>
      </c>
      <c r="K58" s="45"/>
      <c r="L58" s="46"/>
      <c r="M58" s="22"/>
      <c r="N58" s="16"/>
      <c r="O58" s="45"/>
      <c r="P58" s="46"/>
      <c r="Q58" s="22"/>
      <c r="R58" s="16"/>
      <c r="S58" s="42"/>
      <c r="T58" s="46"/>
      <c r="U58" s="22"/>
      <c r="V58" s="16"/>
      <c r="W58" s="42"/>
      <c r="X58" s="46"/>
      <c r="Y58" s="34">
        <v>6</v>
      </c>
      <c r="Z58" s="27"/>
      <c r="AA58" s="63"/>
      <c r="AB58" s="46"/>
      <c r="AC58" s="22"/>
      <c r="AD58" s="12"/>
      <c r="AE58" s="45"/>
      <c r="AF58" s="46"/>
      <c r="AG58" s="48"/>
      <c r="AH58" s="12"/>
      <c r="AI58" s="29"/>
      <c r="AJ58" s="29"/>
      <c r="AK58" s="49"/>
      <c r="AL58" s="49"/>
      <c r="AM58" s="42"/>
      <c r="AN58" s="42"/>
      <c r="AO58" s="51"/>
      <c r="AP58" s="69"/>
      <c r="AQ58" s="33">
        <v>0</v>
      </c>
      <c r="AR58" s="18"/>
    </row>
    <row r="59" spans="1:44" ht="15" thickBot="1" x14ac:dyDescent="0.45">
      <c r="A59" s="78">
        <v>50</v>
      </c>
      <c r="B59" s="39" t="s">
        <v>117</v>
      </c>
      <c r="C59" s="40" t="s">
        <v>58</v>
      </c>
      <c r="D59" s="40"/>
      <c r="E59" s="43">
        <v>2006</v>
      </c>
      <c r="F59" s="43">
        <v>128906</v>
      </c>
      <c r="G59" s="54">
        <v>4.8</v>
      </c>
      <c r="H59" s="99">
        <v>0</v>
      </c>
      <c r="I59" s="19"/>
      <c r="J59" s="86"/>
      <c r="K59" s="45">
        <v>34</v>
      </c>
      <c r="L59" s="85">
        <v>4.8</v>
      </c>
      <c r="M59" s="22"/>
      <c r="N59" s="16"/>
      <c r="O59" s="45"/>
      <c r="P59" s="46"/>
      <c r="Q59" s="22"/>
      <c r="R59" s="16"/>
      <c r="S59" s="42"/>
      <c r="T59" s="46"/>
      <c r="U59" s="22"/>
      <c r="V59" s="16"/>
      <c r="W59" s="42"/>
      <c r="X59" s="46"/>
      <c r="Y59" s="34">
        <v>4.8</v>
      </c>
      <c r="Z59" s="27"/>
      <c r="AA59" s="41"/>
      <c r="AB59" s="21"/>
      <c r="AC59" s="22"/>
      <c r="AD59" s="24"/>
      <c r="AE59" s="29"/>
      <c r="AF59" s="29"/>
      <c r="AG59" s="49"/>
      <c r="AH59" s="49"/>
      <c r="AI59" s="29"/>
      <c r="AJ59" s="29"/>
      <c r="AK59" s="49"/>
      <c r="AL59" s="49"/>
      <c r="AM59" s="42"/>
      <c r="AN59" s="42"/>
      <c r="AO59" s="49"/>
      <c r="AP59" s="68"/>
      <c r="AQ59" s="33">
        <v>0</v>
      </c>
      <c r="AR59" s="18"/>
    </row>
    <row r="60" spans="1:44" ht="15" thickBot="1" x14ac:dyDescent="0.45">
      <c r="A60" s="78">
        <v>51</v>
      </c>
      <c r="B60" s="39" t="s">
        <v>122</v>
      </c>
      <c r="C60" s="40" t="s">
        <v>44</v>
      </c>
      <c r="D60" s="40"/>
      <c r="E60" s="43">
        <v>2005</v>
      </c>
      <c r="F60" s="43">
        <v>126240</v>
      </c>
      <c r="G60" s="54">
        <v>4.8030000000000008</v>
      </c>
      <c r="H60" s="99">
        <v>0</v>
      </c>
      <c r="I60" s="19"/>
      <c r="J60" s="86"/>
      <c r="K60" s="45">
        <v>39</v>
      </c>
      <c r="L60" s="85">
        <v>4.8</v>
      </c>
      <c r="M60" s="22"/>
      <c r="N60" s="16"/>
      <c r="O60" s="45">
        <v>43</v>
      </c>
      <c r="P60" s="46">
        <v>1E-3</v>
      </c>
      <c r="Q60" s="22">
        <v>36</v>
      </c>
      <c r="R60" s="16">
        <v>1E-3</v>
      </c>
      <c r="S60" s="20"/>
      <c r="T60" s="46"/>
      <c r="U60" s="22"/>
      <c r="V60" s="16"/>
      <c r="W60" s="20"/>
      <c r="X60" s="46"/>
      <c r="Y60" s="34">
        <v>4.8020000000000005</v>
      </c>
      <c r="Z60" s="17"/>
      <c r="AA60" s="63">
        <v>106</v>
      </c>
      <c r="AB60" s="85">
        <v>1E-3</v>
      </c>
      <c r="AC60" s="22"/>
      <c r="AD60" s="12"/>
      <c r="AE60" s="45"/>
      <c r="AF60" s="29"/>
      <c r="AG60" s="48"/>
      <c r="AH60" s="49"/>
      <c r="AI60" s="29"/>
      <c r="AJ60" s="29"/>
      <c r="AK60" s="49"/>
      <c r="AL60" s="49"/>
      <c r="AM60" s="42"/>
      <c r="AN60" s="42"/>
      <c r="AO60" s="49"/>
      <c r="AP60" s="68"/>
      <c r="AQ60" s="33">
        <v>1E-3</v>
      </c>
      <c r="AR60" s="32"/>
    </row>
    <row r="61" spans="1:44" ht="15" thickBot="1" x14ac:dyDescent="0.45">
      <c r="A61" s="78">
        <v>52</v>
      </c>
      <c r="B61" s="39" t="s">
        <v>121</v>
      </c>
      <c r="C61" s="40" t="s">
        <v>49</v>
      </c>
      <c r="D61" s="40"/>
      <c r="E61" s="43">
        <v>2003</v>
      </c>
      <c r="F61" s="43">
        <v>123688</v>
      </c>
      <c r="G61" s="54">
        <v>4.8</v>
      </c>
      <c r="H61" s="99">
        <v>0</v>
      </c>
      <c r="I61" s="19"/>
      <c r="J61" s="86"/>
      <c r="K61" s="45">
        <v>38</v>
      </c>
      <c r="L61" s="85">
        <v>4.8</v>
      </c>
      <c r="M61" s="22"/>
      <c r="N61" s="16"/>
      <c r="O61" s="45"/>
      <c r="P61" s="46"/>
      <c r="Q61" s="22"/>
      <c r="R61" s="16"/>
      <c r="S61" s="42"/>
      <c r="T61" s="46"/>
      <c r="U61" s="22"/>
      <c r="V61" s="16"/>
      <c r="W61" s="42"/>
      <c r="X61" s="46"/>
      <c r="Y61" s="34">
        <v>4.8</v>
      </c>
      <c r="Z61" s="17"/>
      <c r="AA61" s="41"/>
      <c r="AB61" s="21"/>
      <c r="AC61" s="22"/>
      <c r="AD61" s="24"/>
      <c r="AE61" s="29"/>
      <c r="AF61" s="29"/>
      <c r="AG61" s="49"/>
      <c r="AH61" s="49"/>
      <c r="AI61" s="29"/>
      <c r="AJ61" s="29"/>
      <c r="AK61" s="49"/>
      <c r="AL61" s="49"/>
      <c r="AM61" s="42"/>
      <c r="AN61" s="42"/>
      <c r="AO61" s="49"/>
      <c r="AP61" s="68"/>
      <c r="AQ61" s="33">
        <v>0</v>
      </c>
      <c r="AR61" s="32"/>
    </row>
    <row r="62" spans="1:44" ht="15" thickBot="1" x14ac:dyDescent="0.45">
      <c r="A62" s="78">
        <v>53</v>
      </c>
      <c r="B62" s="39" t="s">
        <v>75</v>
      </c>
      <c r="C62" s="40" t="s">
        <v>16</v>
      </c>
      <c r="D62" s="40"/>
      <c r="E62" s="43">
        <v>2004</v>
      </c>
      <c r="F62" s="43">
        <v>122070</v>
      </c>
      <c r="G62" s="54">
        <v>4.8</v>
      </c>
      <c r="H62" s="99">
        <v>0</v>
      </c>
      <c r="I62" s="19">
        <v>47</v>
      </c>
      <c r="J62" s="86">
        <v>0</v>
      </c>
      <c r="K62" s="45">
        <v>40</v>
      </c>
      <c r="L62" s="85">
        <v>4.8</v>
      </c>
      <c r="M62" s="22"/>
      <c r="N62" s="16"/>
      <c r="O62" s="45"/>
      <c r="P62" s="46"/>
      <c r="Q62" s="22"/>
      <c r="R62" s="16"/>
      <c r="S62" s="42"/>
      <c r="T62" s="46"/>
      <c r="U62" s="22"/>
      <c r="V62" s="16"/>
      <c r="W62" s="42"/>
      <c r="X62" s="46"/>
      <c r="Y62" s="34">
        <v>4.8</v>
      </c>
      <c r="Z62" s="27"/>
      <c r="AA62" s="63"/>
      <c r="AB62" s="46"/>
      <c r="AC62" s="22"/>
      <c r="AD62" s="12"/>
      <c r="AE62" s="45"/>
      <c r="AF62" s="46"/>
      <c r="AG62" s="48"/>
      <c r="AH62" s="12"/>
      <c r="AI62" s="31"/>
      <c r="AJ62" s="23"/>
      <c r="AK62" s="50"/>
      <c r="AL62" s="50"/>
      <c r="AM62" s="42"/>
      <c r="AN62" s="42"/>
      <c r="AO62" s="64"/>
      <c r="AP62" s="70"/>
      <c r="AQ62" s="33">
        <v>0</v>
      </c>
      <c r="AR62" s="18"/>
    </row>
    <row r="63" spans="1:44" ht="15" thickBot="1" x14ac:dyDescent="0.45">
      <c r="A63" s="78">
        <v>54</v>
      </c>
      <c r="B63" s="39" t="s">
        <v>127</v>
      </c>
      <c r="C63" s="40" t="s">
        <v>63</v>
      </c>
      <c r="D63" s="40"/>
      <c r="E63" s="43">
        <v>2007</v>
      </c>
      <c r="F63" s="43">
        <v>127636</v>
      </c>
      <c r="G63" s="54">
        <v>4.003000000000001</v>
      </c>
      <c r="H63" s="99">
        <v>0</v>
      </c>
      <c r="I63" s="19"/>
      <c r="J63" s="86"/>
      <c r="K63" s="45">
        <v>45</v>
      </c>
      <c r="L63" s="85">
        <v>1E-3</v>
      </c>
      <c r="M63" s="22"/>
      <c r="N63" s="16"/>
      <c r="O63" s="45">
        <v>37</v>
      </c>
      <c r="P63" s="46">
        <v>4</v>
      </c>
      <c r="Q63" s="22">
        <v>42</v>
      </c>
      <c r="R63" s="16">
        <v>1E-3</v>
      </c>
      <c r="S63" s="20"/>
      <c r="T63" s="46"/>
      <c r="U63" s="22"/>
      <c r="V63" s="16"/>
      <c r="W63" s="20"/>
      <c r="X63" s="46"/>
      <c r="Y63" s="34">
        <v>4.0020000000000007</v>
      </c>
      <c r="Z63" s="25"/>
      <c r="AA63" s="41">
        <v>91</v>
      </c>
      <c r="AB63" s="85">
        <v>1E-3</v>
      </c>
      <c r="AC63" s="22"/>
      <c r="AD63" s="12"/>
      <c r="AE63" s="31"/>
      <c r="AF63" s="31"/>
      <c r="AG63" s="51"/>
      <c r="AH63" s="51"/>
      <c r="AI63" s="31"/>
      <c r="AJ63" s="31"/>
      <c r="AK63" s="51"/>
      <c r="AL63" s="51"/>
      <c r="AM63" s="42"/>
      <c r="AN63" s="42"/>
      <c r="AO63" s="49"/>
      <c r="AP63" s="68"/>
      <c r="AQ63" s="33">
        <v>1E-3</v>
      </c>
      <c r="AR63" s="28"/>
    </row>
    <row r="64" spans="1:44" x14ac:dyDescent="0.4">
      <c r="AO64" s="65"/>
      <c r="AP64" s="65"/>
    </row>
    <row r="65" spans="41:42" x14ac:dyDescent="0.4">
      <c r="AO65" s="49"/>
      <c r="AP65" s="49"/>
    </row>
    <row r="66" spans="41:42" x14ac:dyDescent="0.4">
      <c r="AO66" s="49"/>
      <c r="AP66" s="49"/>
    </row>
    <row r="67" spans="41:42" x14ac:dyDescent="0.4">
      <c r="AO67" s="49"/>
      <c r="AP67" s="49"/>
    </row>
    <row r="68" spans="41:42" x14ac:dyDescent="0.4">
      <c r="AO68" s="51"/>
      <c r="AP68" s="51"/>
    </row>
    <row r="69" spans="41:42" x14ac:dyDescent="0.4">
      <c r="AO69" s="49"/>
      <c r="AP69" s="49"/>
    </row>
    <row r="70" spans="41:42" x14ac:dyDescent="0.4">
      <c r="AO70" s="49"/>
      <c r="AP70" s="49"/>
    </row>
    <row r="71" spans="41:42" x14ac:dyDescent="0.4">
      <c r="AO71" s="49"/>
      <c r="AP71" s="49"/>
    </row>
    <row r="72" spans="41:42" x14ac:dyDescent="0.4">
      <c r="AO72" s="49"/>
      <c r="AP72" s="49"/>
    </row>
    <row r="73" spans="41:42" x14ac:dyDescent="0.4">
      <c r="AO73" s="49"/>
      <c r="AP73" s="49"/>
    </row>
    <row r="74" spans="41:42" x14ac:dyDescent="0.4">
      <c r="AO74" s="51"/>
      <c r="AP74" s="51"/>
    </row>
  </sheetData>
  <sortState xmlns:xlrd2="http://schemas.microsoft.com/office/spreadsheetml/2017/richdata2" ref="A10:AR63">
    <sortCondition ref="B10:B63"/>
    <sortCondition ref="C10:C63"/>
  </sortState>
  <mergeCells count="47">
    <mergeCell ref="A2:Z2"/>
    <mergeCell ref="AI6:AJ6"/>
    <mergeCell ref="Q6:R6"/>
    <mergeCell ref="Q7:R7"/>
    <mergeCell ref="S6:T6"/>
    <mergeCell ref="U6:V6"/>
    <mergeCell ref="S7:T7"/>
    <mergeCell ref="U7:V7"/>
    <mergeCell ref="AA5:AQ5"/>
    <mergeCell ref="W7:X7"/>
    <mergeCell ref="AM6:AN6"/>
    <mergeCell ref="A3:H3"/>
    <mergeCell ref="M6:N6"/>
    <mergeCell ref="AA7:AB7"/>
    <mergeCell ref="AC7:AD7"/>
    <mergeCell ref="K6:L6"/>
    <mergeCell ref="A4:AM4"/>
    <mergeCell ref="L3:AQ3"/>
    <mergeCell ref="B6:D8"/>
    <mergeCell ref="B5:H5"/>
    <mergeCell ref="AK6:AL6"/>
    <mergeCell ref="AI7:AJ7"/>
    <mergeCell ref="AK7:AL7"/>
    <mergeCell ref="AE6:AF6"/>
    <mergeCell ref="AE7:AF7"/>
    <mergeCell ref="AG6:AH6"/>
    <mergeCell ref="AG7:AH7"/>
    <mergeCell ref="I5:Y5"/>
    <mergeCell ref="I7:J7"/>
    <mergeCell ref="K7:L7"/>
    <mergeCell ref="M7:N7"/>
    <mergeCell ref="Y6:Y9"/>
    <mergeCell ref="AQ7:AQ9"/>
    <mergeCell ref="A6:A8"/>
    <mergeCell ref="AA6:AB6"/>
    <mergeCell ref="O6:P6"/>
    <mergeCell ref="AO6:AP6"/>
    <mergeCell ref="AO7:AP7"/>
    <mergeCell ref="AM7:AN7"/>
    <mergeCell ref="AC6:AD6"/>
    <mergeCell ref="W6:X6"/>
    <mergeCell ref="E6:E8"/>
    <mergeCell ref="G6:G8"/>
    <mergeCell ref="H6:H8"/>
    <mergeCell ref="I6:J6"/>
    <mergeCell ref="F6:F8"/>
    <mergeCell ref="O7:P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77EEF-70BB-4861-B29D-62EC21F4552B}">
  <dimension ref="A1:AP100"/>
  <sheetViews>
    <sheetView topLeftCell="A12" workbookViewId="0">
      <selection activeCell="A33" sqref="A33"/>
    </sheetView>
  </sheetViews>
  <sheetFormatPr defaultRowHeight="14.6" x14ac:dyDescent="0.4"/>
  <cols>
    <col min="1" max="1" width="10.15234375" customWidth="1"/>
    <col min="2" max="2" width="6.53515625" customWidth="1"/>
    <col min="3" max="3" width="22" customWidth="1"/>
    <col min="4" max="4" width="17.3046875" customWidth="1"/>
    <col min="5" max="5" width="13.84375" customWidth="1"/>
    <col min="6" max="6" width="11" customWidth="1"/>
    <col min="7" max="7" width="19.15234375" customWidth="1"/>
    <col min="8" max="8" width="6.3828125" customWidth="1"/>
    <col min="9" max="9" width="6.3046875" bestFit="1" customWidth="1"/>
    <col min="10" max="10" width="6.3046875" customWidth="1"/>
    <col min="11" max="11" width="5.69140625" customWidth="1"/>
    <col min="12" max="12" width="8" customWidth="1"/>
    <col min="14" max="15" width="19.53515625" bestFit="1" customWidth="1"/>
    <col min="16" max="16" width="11" customWidth="1"/>
    <col min="17" max="17" width="9.15234375" customWidth="1"/>
    <col min="18" max="18" width="11.84375" customWidth="1"/>
    <col min="19" max="19" width="10.84375" customWidth="1"/>
    <col min="20" max="20" width="12.3046875" customWidth="1"/>
    <col min="21" max="21" width="4" bestFit="1" customWidth="1"/>
    <col min="22" max="22" width="25.84375" bestFit="1" customWidth="1"/>
    <col min="23" max="23" width="13.84375" customWidth="1"/>
    <col min="25" max="25" width="10.69140625" bestFit="1" customWidth="1"/>
    <col min="26" max="26" width="34.53515625" bestFit="1" customWidth="1"/>
    <col min="29" max="29" width="10.3828125" bestFit="1" customWidth="1"/>
    <col min="31" max="31" width="27.3828125" bestFit="1" customWidth="1"/>
    <col min="38" max="38" width="19.53515625" bestFit="1" customWidth="1"/>
    <col min="39" max="39" width="10.69140625" bestFit="1" customWidth="1"/>
  </cols>
  <sheetData>
    <row r="1" spans="1:42" x14ac:dyDescent="0.4">
      <c r="A1" s="80"/>
      <c r="B1" s="81" t="s">
        <v>141</v>
      </c>
      <c r="C1" s="81" t="s">
        <v>142</v>
      </c>
      <c r="D1" s="81" t="s">
        <v>143</v>
      </c>
      <c r="E1" s="81" t="s">
        <v>144</v>
      </c>
      <c r="F1" s="81" t="s">
        <v>145</v>
      </c>
      <c r="G1" s="81" t="s">
        <v>146</v>
      </c>
      <c r="I1" s="82" t="s">
        <v>147</v>
      </c>
      <c r="L1" s="80">
        <v>17</v>
      </c>
      <c r="M1" s="80"/>
      <c r="N1" s="83" t="str">
        <f>ADDRESS(10,L1,1,TRUE,"Ranking")</f>
        <v>Ranking!$Q$10</v>
      </c>
      <c r="O1" s="83" t="str">
        <f ca="1">INDIRECT(ADDRESS(7,L1,1,TRUE,"Ranking"))</f>
        <v>Leon Paul CBRC</v>
      </c>
      <c r="P1" s="83" t="str">
        <f>ADDRESS(1800,L1,1,TRUE,"Ranking")</f>
        <v>Ranking!$Q$1800</v>
      </c>
      <c r="Q1" s="84"/>
    </row>
    <row r="2" spans="1:42" x14ac:dyDescent="0.4">
      <c r="A2">
        <f>E2</f>
        <v>117958</v>
      </c>
      <c r="B2">
        <v>1</v>
      </c>
      <c r="C2" t="s">
        <v>148</v>
      </c>
      <c r="D2" t="s">
        <v>20</v>
      </c>
      <c r="E2">
        <v>117958</v>
      </c>
      <c r="I2" s="80">
        <f ca="1">COUNTIF(INDIRECT(CELL("contents",$N$1)):INDIRECT(CELL("contents",$P$1)),B2)</f>
        <v>1</v>
      </c>
      <c r="J2">
        <f>COUNTIF($B$2:$B$150,B2)</f>
        <v>1</v>
      </c>
      <c r="K2">
        <f ca="1">J2-I2</f>
        <v>0</v>
      </c>
      <c r="N2" t="str">
        <f t="shared" ref="N2" si="0">UPPER(TRIM(C2))</f>
        <v>WILLIAMSON</v>
      </c>
      <c r="O2" t="str">
        <f t="shared" ref="O2" si="1">PROPER(TRIM(D2))</f>
        <v>Lucy-Belle</v>
      </c>
      <c r="P2">
        <f>G2</f>
        <v>0</v>
      </c>
      <c r="Q2">
        <f>IF(F2&lt;2000,F2+2000,F2)</f>
        <v>2000</v>
      </c>
      <c r="R2">
        <f>E2</f>
        <v>117958</v>
      </c>
      <c r="Y2" s="79"/>
      <c r="Z2" t="s">
        <v>183</v>
      </c>
    </row>
    <row r="3" spans="1:42" x14ac:dyDescent="0.4">
      <c r="A3">
        <f t="shared" ref="A3:A66" si="2">E3</f>
        <v>122136</v>
      </c>
      <c r="B3">
        <v>2</v>
      </c>
      <c r="C3" t="s">
        <v>84</v>
      </c>
      <c r="D3" t="s">
        <v>24</v>
      </c>
      <c r="E3">
        <v>122136</v>
      </c>
      <c r="I3" s="80">
        <f ca="1">COUNTIF(INDIRECT(CELL("contents",$N$1)):INDIRECT(CELL("contents",$P$1)),B3)</f>
        <v>1</v>
      </c>
      <c r="J3">
        <f t="shared" ref="J3:J66" si="3">COUNTIF($B$2:$B$150,B3)</f>
        <v>1</v>
      </c>
      <c r="K3">
        <f t="shared" ref="K3:K66" ca="1" si="4">J3-I3</f>
        <v>0</v>
      </c>
      <c r="N3" t="str">
        <f t="shared" ref="N3:N66" si="5">UPPER(TRIM(C3))</f>
        <v>CARUS BIRD</v>
      </c>
      <c r="O3" t="str">
        <f t="shared" ref="O3:O66" si="6">PROPER(TRIM(D3))</f>
        <v>Martha</v>
      </c>
      <c r="P3">
        <f t="shared" ref="P3:P66" si="7">G3</f>
        <v>0</v>
      </c>
      <c r="Q3">
        <f t="shared" ref="Q3:Q66" si="8">IF(F3&lt;2000,F3+2000,F3)</f>
        <v>2000</v>
      </c>
      <c r="R3">
        <f t="shared" ref="R3:R66" si="9">E3</f>
        <v>122136</v>
      </c>
      <c r="Y3" s="79"/>
      <c r="Z3">
        <v>1</v>
      </c>
      <c r="AA3" t="s">
        <v>148</v>
      </c>
      <c r="AB3" t="s">
        <v>20</v>
      </c>
      <c r="AC3" s="79">
        <v>38001</v>
      </c>
      <c r="AD3">
        <v>117958</v>
      </c>
      <c r="AE3" t="s">
        <v>195</v>
      </c>
      <c r="AF3" t="s">
        <v>196</v>
      </c>
      <c r="AH3" t="e">
        <f>VLOOKUP(AF3,$AN$4:$AP$85,3,FALSE)</f>
        <v>#N/A</v>
      </c>
    </row>
    <row r="4" spans="1:42" x14ac:dyDescent="0.4">
      <c r="A4">
        <f t="shared" si="2"/>
        <v>127269</v>
      </c>
      <c r="B4">
        <v>3</v>
      </c>
      <c r="C4" t="s">
        <v>108</v>
      </c>
      <c r="D4" t="s">
        <v>15</v>
      </c>
      <c r="E4">
        <v>127269</v>
      </c>
      <c r="I4" s="80">
        <f ca="1">COUNTIF(INDIRECT(CELL("contents",$N$1)):INDIRECT(CELL("contents",$P$1)),B4)</f>
        <v>2</v>
      </c>
      <c r="J4">
        <f t="shared" si="3"/>
        <v>2</v>
      </c>
      <c r="K4">
        <f t="shared" ca="1" si="4"/>
        <v>0</v>
      </c>
      <c r="N4" t="str">
        <f t="shared" si="5"/>
        <v>KNOX</v>
      </c>
      <c r="O4" t="str">
        <f t="shared" si="6"/>
        <v>Eleanor</v>
      </c>
      <c r="P4">
        <f t="shared" si="7"/>
        <v>0</v>
      </c>
      <c r="Q4">
        <f t="shared" si="8"/>
        <v>2000</v>
      </c>
      <c r="R4">
        <f t="shared" si="9"/>
        <v>127269</v>
      </c>
      <c r="Y4" s="79"/>
      <c r="Z4">
        <v>2</v>
      </c>
      <c r="AA4" t="s">
        <v>84</v>
      </c>
      <c r="AB4" t="s">
        <v>24</v>
      </c>
      <c r="AC4" s="79">
        <v>38004</v>
      </c>
      <c r="AD4">
        <v>122136</v>
      </c>
      <c r="AE4" t="s">
        <v>197</v>
      </c>
      <c r="AF4" t="s">
        <v>196</v>
      </c>
      <c r="AH4" t="e">
        <f t="shared" ref="AH4:AH49" si="10">VLOOKUP(AF4,$AN$4:$AP$85,3,FALSE)</f>
        <v>#N/A</v>
      </c>
      <c r="AK4">
        <v>31</v>
      </c>
      <c r="AL4" t="s">
        <v>104</v>
      </c>
      <c r="AM4" t="s">
        <v>105</v>
      </c>
      <c r="AN4" t="str">
        <f t="shared" ref="AN4:AN35" si="11">CONCATENATE(TRIM(AL4),TRIM(AM4))</f>
        <v>ADAMSRachael</v>
      </c>
      <c r="AO4">
        <v>2006</v>
      </c>
      <c r="AP4">
        <v>134208</v>
      </c>
    </row>
    <row r="5" spans="1:42" x14ac:dyDescent="0.4">
      <c r="A5">
        <f t="shared" si="2"/>
        <v>127586</v>
      </c>
      <c r="B5">
        <v>3</v>
      </c>
      <c r="C5" t="s">
        <v>86</v>
      </c>
      <c r="D5" t="s">
        <v>14</v>
      </c>
      <c r="E5">
        <v>127586</v>
      </c>
      <c r="I5" s="80">
        <f ca="1">COUNTIF(INDIRECT(CELL("contents",$N$1)):INDIRECT(CELL("contents",$P$1)),B5)</f>
        <v>2</v>
      </c>
      <c r="J5">
        <f t="shared" si="3"/>
        <v>2</v>
      </c>
      <c r="K5">
        <f t="shared" ca="1" si="4"/>
        <v>0</v>
      </c>
      <c r="N5" t="str">
        <f t="shared" si="5"/>
        <v>SHERRATT</v>
      </c>
      <c r="O5" t="str">
        <f t="shared" si="6"/>
        <v>Amy</v>
      </c>
      <c r="P5">
        <f t="shared" si="7"/>
        <v>0</v>
      </c>
      <c r="Q5">
        <f t="shared" si="8"/>
        <v>2000</v>
      </c>
      <c r="R5">
        <f t="shared" si="9"/>
        <v>127586</v>
      </c>
      <c r="Y5" s="79"/>
      <c r="Z5">
        <v>3</v>
      </c>
      <c r="AA5" t="s">
        <v>108</v>
      </c>
      <c r="AB5" t="s">
        <v>15</v>
      </c>
      <c r="AC5" s="79">
        <v>37787</v>
      </c>
      <c r="AD5">
        <v>127269</v>
      </c>
      <c r="AE5" t="s">
        <v>198</v>
      </c>
      <c r="AF5" t="s">
        <v>196</v>
      </c>
      <c r="AH5" t="e">
        <f t="shared" si="10"/>
        <v>#N/A</v>
      </c>
      <c r="AK5">
        <v>20</v>
      </c>
      <c r="AL5" t="s">
        <v>99</v>
      </c>
      <c r="AM5" t="s">
        <v>28</v>
      </c>
      <c r="AN5" t="str">
        <f t="shared" si="11"/>
        <v>ALLENMorgan</v>
      </c>
      <c r="AO5">
        <v>2005</v>
      </c>
      <c r="AP5">
        <v>131388</v>
      </c>
    </row>
    <row r="6" spans="1:42" x14ac:dyDescent="0.4">
      <c r="A6">
        <f t="shared" si="2"/>
        <v>131086</v>
      </c>
      <c r="B6">
        <v>5</v>
      </c>
      <c r="C6" t="s">
        <v>95</v>
      </c>
      <c r="D6" t="s">
        <v>38</v>
      </c>
      <c r="E6">
        <v>131086</v>
      </c>
      <c r="I6" s="80">
        <f ca="1">COUNTIF(INDIRECT(CELL("contents",$N$1)):INDIRECT(CELL("contents",$P$1)),B6)</f>
        <v>1</v>
      </c>
      <c r="J6">
        <f t="shared" si="3"/>
        <v>1</v>
      </c>
      <c r="K6">
        <f t="shared" ca="1" si="4"/>
        <v>0</v>
      </c>
      <c r="N6" t="str">
        <f t="shared" si="5"/>
        <v>CASTILLO-BERNAUS</v>
      </c>
      <c r="O6" t="str">
        <f t="shared" si="6"/>
        <v>Katie</v>
      </c>
      <c r="P6">
        <f t="shared" si="7"/>
        <v>0</v>
      </c>
      <c r="Q6">
        <f t="shared" si="8"/>
        <v>2000</v>
      </c>
      <c r="R6">
        <f t="shared" si="9"/>
        <v>131086</v>
      </c>
      <c r="Y6" s="79"/>
      <c r="Z6">
        <v>3</v>
      </c>
      <c r="AA6" t="s">
        <v>86</v>
      </c>
      <c r="AB6" t="s">
        <v>14</v>
      </c>
      <c r="AC6" s="79">
        <v>38373</v>
      </c>
      <c r="AD6">
        <v>127586</v>
      </c>
      <c r="AE6" t="s">
        <v>199</v>
      </c>
      <c r="AF6" t="s">
        <v>196</v>
      </c>
      <c r="AH6" t="e">
        <f t="shared" si="10"/>
        <v>#N/A</v>
      </c>
      <c r="AK6">
        <v>49</v>
      </c>
      <c r="AL6" t="s">
        <v>127</v>
      </c>
      <c r="AM6" t="s">
        <v>63</v>
      </c>
      <c r="AN6" t="str">
        <f t="shared" si="11"/>
        <v>AMOREVictoria</v>
      </c>
      <c r="AO6">
        <v>2007</v>
      </c>
      <c r="AP6">
        <v>127636</v>
      </c>
    </row>
    <row r="7" spans="1:42" x14ac:dyDescent="0.4">
      <c r="A7">
        <f t="shared" si="2"/>
        <v>131388</v>
      </c>
      <c r="B7">
        <v>6</v>
      </c>
      <c r="C7" t="s">
        <v>99</v>
      </c>
      <c r="D7" t="s">
        <v>28</v>
      </c>
      <c r="E7">
        <v>131388</v>
      </c>
      <c r="I7" s="80">
        <f ca="1">COUNTIF(INDIRECT(CELL("contents",$N$1)):INDIRECT(CELL("contents",$P$1)),B7)</f>
        <v>1</v>
      </c>
      <c r="J7">
        <f t="shared" si="3"/>
        <v>1</v>
      </c>
      <c r="K7">
        <f t="shared" ca="1" si="4"/>
        <v>0</v>
      </c>
      <c r="N7" t="str">
        <f t="shared" si="5"/>
        <v>ALLEN</v>
      </c>
      <c r="O7" t="str">
        <f t="shared" si="6"/>
        <v>Morgan</v>
      </c>
      <c r="P7">
        <f t="shared" si="7"/>
        <v>0</v>
      </c>
      <c r="Q7">
        <f t="shared" si="8"/>
        <v>2000</v>
      </c>
      <c r="R7">
        <f t="shared" si="9"/>
        <v>131388</v>
      </c>
      <c r="Y7" s="79"/>
      <c r="Z7">
        <v>5</v>
      </c>
      <c r="AA7" t="s">
        <v>95</v>
      </c>
      <c r="AB7" t="s">
        <v>38</v>
      </c>
      <c r="AC7" s="79">
        <v>38200</v>
      </c>
      <c r="AD7">
        <v>131086</v>
      </c>
      <c r="AE7" t="s">
        <v>200</v>
      </c>
      <c r="AF7" t="s">
        <v>196</v>
      </c>
      <c r="AH7" t="e">
        <f t="shared" si="10"/>
        <v>#N/A</v>
      </c>
      <c r="AK7">
        <v>5</v>
      </c>
      <c r="AL7" t="s">
        <v>98</v>
      </c>
      <c r="AM7" t="s">
        <v>30</v>
      </c>
      <c r="AN7" t="str">
        <f t="shared" si="11"/>
        <v>APPLEBY-PRINCECelena</v>
      </c>
      <c r="AO7">
        <v>2004</v>
      </c>
      <c r="AP7">
        <v>123923</v>
      </c>
    </row>
    <row r="8" spans="1:42" x14ac:dyDescent="0.4">
      <c r="A8">
        <f t="shared" si="2"/>
        <v>125345</v>
      </c>
      <c r="B8">
        <v>7</v>
      </c>
      <c r="C8" t="s">
        <v>92</v>
      </c>
      <c r="D8" t="s">
        <v>21</v>
      </c>
      <c r="E8">
        <v>125345</v>
      </c>
      <c r="I8" s="80">
        <f ca="1">COUNTIF(INDIRECT(CELL("contents",$N$1)):INDIRECT(CELL("contents",$P$1)),B8)</f>
        <v>1</v>
      </c>
      <c r="J8">
        <f t="shared" si="3"/>
        <v>1</v>
      </c>
      <c r="K8">
        <f t="shared" ca="1" si="4"/>
        <v>0</v>
      </c>
      <c r="N8" t="str">
        <f t="shared" si="5"/>
        <v>MEURISSE</v>
      </c>
      <c r="O8" t="str">
        <f t="shared" si="6"/>
        <v>Scarlett</v>
      </c>
      <c r="P8">
        <f t="shared" si="7"/>
        <v>0</v>
      </c>
      <c r="Q8">
        <f t="shared" si="8"/>
        <v>2000</v>
      </c>
      <c r="R8">
        <f t="shared" si="9"/>
        <v>125345</v>
      </c>
      <c r="Y8" s="79"/>
      <c r="Z8">
        <v>6</v>
      </c>
      <c r="AA8" t="s">
        <v>99</v>
      </c>
      <c r="AB8" t="s">
        <v>28</v>
      </c>
      <c r="AC8" s="79">
        <v>38558</v>
      </c>
      <c r="AD8">
        <v>131388</v>
      </c>
      <c r="AE8" t="s">
        <v>199</v>
      </c>
      <c r="AF8" t="s">
        <v>196</v>
      </c>
      <c r="AH8" t="e">
        <f t="shared" si="10"/>
        <v>#N/A</v>
      </c>
      <c r="AK8">
        <v>40</v>
      </c>
      <c r="AL8" t="s">
        <v>116</v>
      </c>
      <c r="AM8" t="s">
        <v>41</v>
      </c>
      <c r="AN8" t="str">
        <f t="shared" si="11"/>
        <v>BARROWDaisy</v>
      </c>
      <c r="AO8">
        <v>2004</v>
      </c>
      <c r="AP8">
        <v>129986</v>
      </c>
    </row>
    <row r="9" spans="1:42" x14ac:dyDescent="0.4">
      <c r="A9">
        <f t="shared" si="2"/>
        <v>130569</v>
      </c>
      <c r="B9">
        <v>8</v>
      </c>
      <c r="C9" t="s">
        <v>112</v>
      </c>
      <c r="D9" t="s">
        <v>64</v>
      </c>
      <c r="E9">
        <v>130569</v>
      </c>
      <c r="I9" s="80">
        <f ca="1">COUNTIF(INDIRECT(CELL("contents",$N$1)):INDIRECT(CELL("contents",$P$1)),B9)</f>
        <v>1</v>
      </c>
      <c r="J9">
        <f t="shared" si="3"/>
        <v>1</v>
      </c>
      <c r="K9">
        <f t="shared" ca="1" si="4"/>
        <v>0</v>
      </c>
      <c r="N9" t="str">
        <f t="shared" si="5"/>
        <v>BEARD</v>
      </c>
      <c r="O9" t="str">
        <f t="shared" si="6"/>
        <v>Maddi</v>
      </c>
      <c r="P9">
        <f t="shared" si="7"/>
        <v>0</v>
      </c>
      <c r="Q9">
        <f t="shared" si="8"/>
        <v>2000</v>
      </c>
      <c r="R9">
        <f t="shared" si="9"/>
        <v>130569</v>
      </c>
      <c r="Y9" s="79"/>
      <c r="Z9">
        <v>7</v>
      </c>
      <c r="AA9" t="s">
        <v>92</v>
      </c>
      <c r="AB9" t="s">
        <v>21</v>
      </c>
      <c r="AC9" s="79">
        <v>38039</v>
      </c>
      <c r="AD9">
        <v>125345</v>
      </c>
      <c r="AE9" t="s">
        <v>197</v>
      </c>
      <c r="AF9" t="s">
        <v>196</v>
      </c>
      <c r="AH9" t="e">
        <f t="shared" si="10"/>
        <v>#N/A</v>
      </c>
      <c r="AK9">
        <v>61</v>
      </c>
      <c r="AL9" t="s">
        <v>155</v>
      </c>
      <c r="AM9" t="s">
        <v>42</v>
      </c>
      <c r="AN9" t="str">
        <f t="shared" si="11"/>
        <v>BASAKDefne</v>
      </c>
      <c r="AO9">
        <v>2004</v>
      </c>
      <c r="AP9">
        <v>129448</v>
      </c>
    </row>
    <row r="10" spans="1:42" x14ac:dyDescent="0.4">
      <c r="A10">
        <f t="shared" si="2"/>
        <v>113056</v>
      </c>
      <c r="B10">
        <v>9</v>
      </c>
      <c r="C10" t="s">
        <v>88</v>
      </c>
      <c r="D10" t="s">
        <v>8</v>
      </c>
      <c r="E10">
        <v>113056</v>
      </c>
      <c r="I10" s="80">
        <f ca="1">COUNTIF(INDIRECT(CELL("contents",$N$1)):INDIRECT(CELL("contents",$P$1)),B10)</f>
        <v>1</v>
      </c>
      <c r="J10">
        <f t="shared" si="3"/>
        <v>1</v>
      </c>
      <c r="K10">
        <f t="shared" ca="1" si="4"/>
        <v>0</v>
      </c>
      <c r="N10" t="str">
        <f t="shared" si="5"/>
        <v>GALE</v>
      </c>
      <c r="O10" t="str">
        <f t="shared" si="6"/>
        <v>Madeleine</v>
      </c>
      <c r="P10">
        <f t="shared" si="7"/>
        <v>0</v>
      </c>
      <c r="Q10">
        <f t="shared" si="8"/>
        <v>2000</v>
      </c>
      <c r="R10">
        <f t="shared" si="9"/>
        <v>113056</v>
      </c>
      <c r="Y10" s="79"/>
      <c r="Z10">
        <v>8</v>
      </c>
      <c r="AA10" t="s">
        <v>112</v>
      </c>
      <c r="AB10" t="s">
        <v>64</v>
      </c>
      <c r="AC10" s="79">
        <v>39114</v>
      </c>
      <c r="AD10">
        <v>130569</v>
      </c>
      <c r="AE10" t="s">
        <v>199</v>
      </c>
      <c r="AF10" t="s">
        <v>196</v>
      </c>
      <c r="AH10" t="e">
        <f t="shared" si="10"/>
        <v>#N/A</v>
      </c>
      <c r="AK10">
        <v>35</v>
      </c>
      <c r="AL10" t="s">
        <v>112</v>
      </c>
      <c r="AM10" t="s">
        <v>64</v>
      </c>
      <c r="AN10" t="str">
        <f t="shared" si="11"/>
        <v>BEARDMaddi</v>
      </c>
      <c r="AO10">
        <v>2007</v>
      </c>
      <c r="AP10">
        <v>130569</v>
      </c>
    </row>
    <row r="11" spans="1:42" x14ac:dyDescent="0.4">
      <c r="A11">
        <f t="shared" si="2"/>
        <v>130028</v>
      </c>
      <c r="B11">
        <v>10</v>
      </c>
      <c r="C11" t="s">
        <v>85</v>
      </c>
      <c r="D11" t="s">
        <v>34</v>
      </c>
      <c r="E11">
        <v>130028</v>
      </c>
      <c r="I11" s="80">
        <f ca="1">COUNTIF(INDIRECT(CELL("contents",$N$1)):INDIRECT(CELL("contents",$P$1)),B11)</f>
        <v>1</v>
      </c>
      <c r="J11">
        <f t="shared" si="3"/>
        <v>1</v>
      </c>
      <c r="K11">
        <f t="shared" ca="1" si="4"/>
        <v>0</v>
      </c>
      <c r="N11" t="str">
        <f t="shared" si="5"/>
        <v>BUCKLEY</v>
      </c>
      <c r="O11" t="str">
        <f t="shared" si="6"/>
        <v>Ellen</v>
      </c>
      <c r="P11">
        <f t="shared" si="7"/>
        <v>0</v>
      </c>
      <c r="Q11">
        <f t="shared" si="8"/>
        <v>2000</v>
      </c>
      <c r="R11">
        <f t="shared" si="9"/>
        <v>130028</v>
      </c>
      <c r="Y11" s="79"/>
      <c r="Z11">
        <v>9</v>
      </c>
      <c r="AA11" t="s">
        <v>88</v>
      </c>
      <c r="AB11" t="s">
        <v>8</v>
      </c>
      <c r="AC11" s="79">
        <v>37909</v>
      </c>
      <c r="AD11">
        <v>113056</v>
      </c>
      <c r="AE11" t="s">
        <v>201</v>
      </c>
      <c r="AF11" t="s">
        <v>196</v>
      </c>
      <c r="AH11" t="e">
        <f t="shared" si="10"/>
        <v>#N/A</v>
      </c>
      <c r="AK11">
        <v>59</v>
      </c>
      <c r="AL11" t="s">
        <v>179</v>
      </c>
      <c r="AM11" t="s">
        <v>180</v>
      </c>
      <c r="AN11" t="str">
        <f t="shared" si="11"/>
        <v>BEIGHTONTehya</v>
      </c>
      <c r="AO11">
        <v>2006</v>
      </c>
      <c r="AP11">
        <v>130802</v>
      </c>
    </row>
    <row r="12" spans="1:42" x14ac:dyDescent="0.4">
      <c r="A12">
        <f t="shared" si="2"/>
        <v>123858</v>
      </c>
      <c r="B12">
        <v>11</v>
      </c>
      <c r="C12" t="s">
        <v>118</v>
      </c>
      <c r="D12" t="s">
        <v>54</v>
      </c>
      <c r="E12">
        <v>123858</v>
      </c>
      <c r="I12" s="80">
        <f ca="1">COUNTIF(INDIRECT(CELL("contents",$N$1)):INDIRECT(CELL("contents",$P$1)),B12)</f>
        <v>1</v>
      </c>
      <c r="J12">
        <f t="shared" si="3"/>
        <v>1</v>
      </c>
      <c r="K12">
        <f t="shared" ca="1" si="4"/>
        <v>0</v>
      </c>
      <c r="N12" t="str">
        <f t="shared" si="5"/>
        <v>HU</v>
      </c>
      <c r="O12" t="str">
        <f t="shared" si="6"/>
        <v>Ann-Emma</v>
      </c>
      <c r="P12">
        <f t="shared" si="7"/>
        <v>0</v>
      </c>
      <c r="Q12">
        <f t="shared" si="8"/>
        <v>2000</v>
      </c>
      <c r="R12">
        <f t="shared" si="9"/>
        <v>123858</v>
      </c>
      <c r="Y12" s="79"/>
      <c r="Z12">
        <v>10</v>
      </c>
      <c r="AA12" t="s">
        <v>85</v>
      </c>
      <c r="AB12" t="s">
        <v>34</v>
      </c>
      <c r="AC12" s="79">
        <v>38001</v>
      </c>
      <c r="AD12">
        <v>130028</v>
      </c>
      <c r="AE12" t="s">
        <v>202</v>
      </c>
      <c r="AF12" t="s">
        <v>196</v>
      </c>
      <c r="AH12" t="e">
        <f t="shared" si="10"/>
        <v>#N/A</v>
      </c>
      <c r="AK12">
        <v>47</v>
      </c>
      <c r="AL12" t="s">
        <v>75</v>
      </c>
      <c r="AM12" t="s">
        <v>16</v>
      </c>
      <c r="AN12" t="str">
        <f t="shared" si="11"/>
        <v>BRYCEJessica</v>
      </c>
      <c r="AO12">
        <v>2004</v>
      </c>
      <c r="AP12">
        <v>122070</v>
      </c>
    </row>
    <row r="13" spans="1:42" x14ac:dyDescent="0.4">
      <c r="A13">
        <f t="shared" si="2"/>
        <v>131812</v>
      </c>
      <c r="B13">
        <v>12</v>
      </c>
      <c r="C13" t="s">
        <v>109</v>
      </c>
      <c r="D13" t="s">
        <v>17</v>
      </c>
      <c r="E13">
        <v>131812</v>
      </c>
      <c r="I13" s="80">
        <f ca="1">COUNTIF(INDIRECT(CELL("contents",$N$1)):INDIRECT(CELL("contents",$P$1)),B13)</f>
        <v>1</v>
      </c>
      <c r="J13">
        <f t="shared" si="3"/>
        <v>1</v>
      </c>
      <c r="K13">
        <f t="shared" ca="1" si="4"/>
        <v>0</v>
      </c>
      <c r="N13" t="str">
        <f t="shared" si="5"/>
        <v>BULLMAN</v>
      </c>
      <c r="O13" t="str">
        <f t="shared" si="6"/>
        <v>Evie</v>
      </c>
      <c r="P13">
        <f t="shared" si="7"/>
        <v>0</v>
      </c>
      <c r="Q13">
        <f t="shared" si="8"/>
        <v>2000</v>
      </c>
      <c r="R13">
        <f t="shared" si="9"/>
        <v>131812</v>
      </c>
      <c r="Y13" s="79"/>
      <c r="Z13">
        <v>11</v>
      </c>
      <c r="AA13" t="s">
        <v>118</v>
      </c>
      <c r="AB13" t="s">
        <v>54</v>
      </c>
      <c r="AC13" s="79">
        <v>38908</v>
      </c>
      <c r="AD13">
        <v>123858</v>
      </c>
      <c r="AE13" t="s">
        <v>202</v>
      </c>
      <c r="AF13" t="s">
        <v>196</v>
      </c>
      <c r="AH13" t="e">
        <f t="shared" si="10"/>
        <v>#N/A</v>
      </c>
      <c r="AK13">
        <v>9</v>
      </c>
      <c r="AL13" t="s">
        <v>85</v>
      </c>
      <c r="AM13" t="s">
        <v>34</v>
      </c>
      <c r="AN13" t="str">
        <f t="shared" si="11"/>
        <v>BUCKLEYEllen</v>
      </c>
      <c r="AO13">
        <v>2004</v>
      </c>
      <c r="AP13">
        <v>130028</v>
      </c>
    </row>
    <row r="14" spans="1:42" x14ac:dyDescent="0.4">
      <c r="A14">
        <f t="shared" si="2"/>
        <v>128423</v>
      </c>
      <c r="B14">
        <v>13</v>
      </c>
      <c r="C14" t="s">
        <v>97</v>
      </c>
      <c r="D14" t="s">
        <v>27</v>
      </c>
      <c r="E14">
        <v>128423</v>
      </c>
      <c r="I14" s="80">
        <f ca="1">COUNTIF(INDIRECT(CELL("contents",$N$1)):INDIRECT(CELL("contents",$P$1)),B14)</f>
        <v>1</v>
      </c>
      <c r="J14">
        <f t="shared" si="3"/>
        <v>1</v>
      </c>
      <c r="K14">
        <f t="shared" ca="1" si="4"/>
        <v>0</v>
      </c>
      <c r="N14" t="str">
        <f t="shared" si="5"/>
        <v>WHITAKER</v>
      </c>
      <c r="O14" t="str">
        <f t="shared" si="6"/>
        <v>Rosie</v>
      </c>
      <c r="P14">
        <f t="shared" si="7"/>
        <v>0</v>
      </c>
      <c r="Q14">
        <f t="shared" si="8"/>
        <v>2000</v>
      </c>
      <c r="R14">
        <f t="shared" si="9"/>
        <v>128423</v>
      </c>
      <c r="Y14" s="79"/>
      <c r="Z14">
        <v>12</v>
      </c>
      <c r="AA14" t="s">
        <v>109</v>
      </c>
      <c r="AB14" t="s">
        <v>17</v>
      </c>
      <c r="AC14" s="79">
        <v>39585</v>
      </c>
      <c r="AD14">
        <v>131812</v>
      </c>
      <c r="AE14" t="s">
        <v>203</v>
      </c>
      <c r="AF14" t="s">
        <v>196</v>
      </c>
      <c r="AH14" t="e">
        <f t="shared" si="10"/>
        <v>#N/A</v>
      </c>
      <c r="AK14">
        <v>32</v>
      </c>
      <c r="AL14" t="s">
        <v>109</v>
      </c>
      <c r="AM14" t="s">
        <v>17</v>
      </c>
      <c r="AN14" t="str">
        <f t="shared" si="11"/>
        <v>BULLMANEvie</v>
      </c>
      <c r="AO14">
        <v>2004</v>
      </c>
      <c r="AP14">
        <v>131812</v>
      </c>
    </row>
    <row r="15" spans="1:42" x14ac:dyDescent="0.4">
      <c r="A15">
        <f t="shared" si="2"/>
        <v>133159</v>
      </c>
      <c r="B15">
        <v>14</v>
      </c>
      <c r="C15" t="s">
        <v>119</v>
      </c>
      <c r="D15" t="s">
        <v>46</v>
      </c>
      <c r="E15">
        <v>133159</v>
      </c>
      <c r="I15" s="80">
        <f ca="1">COUNTIF(INDIRECT(CELL("contents",$N$1)):INDIRECT(CELL("contents",$P$1)),B15)</f>
        <v>1</v>
      </c>
      <c r="J15">
        <f t="shared" si="3"/>
        <v>1</v>
      </c>
      <c r="K15">
        <f t="shared" ca="1" si="4"/>
        <v>0</v>
      </c>
      <c r="N15" t="str">
        <f t="shared" si="5"/>
        <v>SITANYI</v>
      </c>
      <c r="O15" t="str">
        <f t="shared" si="6"/>
        <v>Lili</v>
      </c>
      <c r="P15">
        <f t="shared" si="7"/>
        <v>0</v>
      </c>
      <c r="Q15">
        <f t="shared" si="8"/>
        <v>2000</v>
      </c>
      <c r="R15">
        <f t="shared" si="9"/>
        <v>133159</v>
      </c>
      <c r="Y15" s="79"/>
      <c r="Z15">
        <v>13</v>
      </c>
      <c r="AA15" t="s">
        <v>97</v>
      </c>
      <c r="AB15" t="s">
        <v>27</v>
      </c>
      <c r="AC15" s="79">
        <v>37829</v>
      </c>
      <c r="AD15">
        <v>128423</v>
      </c>
      <c r="AE15" t="s">
        <v>204</v>
      </c>
      <c r="AF15" t="s">
        <v>196</v>
      </c>
      <c r="AH15" t="e">
        <f t="shared" si="10"/>
        <v>#N/A</v>
      </c>
      <c r="AK15">
        <v>3</v>
      </c>
      <c r="AL15" t="s">
        <v>187</v>
      </c>
      <c r="AM15" t="s">
        <v>24</v>
      </c>
      <c r="AN15" t="str">
        <f t="shared" si="11"/>
        <v>CARUS-BIRDMartha</v>
      </c>
      <c r="AO15">
        <v>2004</v>
      </c>
      <c r="AP15">
        <v>122136</v>
      </c>
    </row>
    <row r="16" spans="1:42" x14ac:dyDescent="0.4">
      <c r="A16">
        <f t="shared" si="2"/>
        <v>120754</v>
      </c>
      <c r="B16">
        <v>15</v>
      </c>
      <c r="C16" t="s">
        <v>91</v>
      </c>
      <c r="D16" t="s">
        <v>26</v>
      </c>
      <c r="E16">
        <v>120754</v>
      </c>
      <c r="I16" s="80">
        <f ca="1">COUNTIF(INDIRECT(CELL("contents",$N$1)):INDIRECT(CELL("contents",$P$1)),B16)</f>
        <v>1</v>
      </c>
      <c r="J16">
        <f t="shared" si="3"/>
        <v>1</v>
      </c>
      <c r="K16">
        <f t="shared" ca="1" si="4"/>
        <v>0</v>
      </c>
      <c r="N16" t="str">
        <f t="shared" si="5"/>
        <v>O'CONNELL</v>
      </c>
      <c r="O16" t="str">
        <f t="shared" si="6"/>
        <v>Olivia</v>
      </c>
      <c r="P16">
        <f t="shared" si="7"/>
        <v>0</v>
      </c>
      <c r="Q16">
        <f t="shared" si="8"/>
        <v>2000</v>
      </c>
      <c r="R16">
        <f t="shared" si="9"/>
        <v>120754</v>
      </c>
      <c r="Y16" s="79"/>
      <c r="Z16">
        <v>14</v>
      </c>
      <c r="AA16" t="s">
        <v>119</v>
      </c>
      <c r="AB16" t="s">
        <v>46</v>
      </c>
      <c r="AC16" s="79">
        <v>25521</v>
      </c>
      <c r="AD16">
        <v>133159</v>
      </c>
      <c r="AE16" t="s">
        <v>205</v>
      </c>
      <c r="AF16" t="s">
        <v>196</v>
      </c>
      <c r="AH16" t="e">
        <f t="shared" si="10"/>
        <v>#N/A</v>
      </c>
      <c r="AK16">
        <v>17</v>
      </c>
      <c r="AL16" t="s">
        <v>95</v>
      </c>
      <c r="AM16" t="s">
        <v>38</v>
      </c>
      <c r="AN16" t="str">
        <f t="shared" si="11"/>
        <v>CASTILLO-BERNAUSKatie</v>
      </c>
      <c r="AO16">
        <v>2004</v>
      </c>
      <c r="AP16">
        <v>131086</v>
      </c>
    </row>
    <row r="17" spans="1:42" x14ac:dyDescent="0.4">
      <c r="A17">
        <f t="shared" si="2"/>
        <v>120632</v>
      </c>
      <c r="B17">
        <v>16</v>
      </c>
      <c r="C17" t="s">
        <v>93</v>
      </c>
      <c r="D17" t="s">
        <v>19</v>
      </c>
      <c r="E17">
        <v>120632</v>
      </c>
      <c r="I17" s="80">
        <f ca="1">COUNTIF(INDIRECT(CELL("contents",$N$1)):INDIRECT(CELL("contents",$P$1)),B17)</f>
        <v>1</v>
      </c>
      <c r="J17">
        <f t="shared" si="3"/>
        <v>1</v>
      </c>
      <c r="K17">
        <f t="shared" ca="1" si="4"/>
        <v>0</v>
      </c>
      <c r="N17" t="str">
        <f t="shared" si="5"/>
        <v>QUELCH</v>
      </c>
      <c r="O17" t="str">
        <f t="shared" si="6"/>
        <v>Abigail</v>
      </c>
      <c r="P17">
        <f t="shared" si="7"/>
        <v>0</v>
      </c>
      <c r="Q17">
        <f t="shared" si="8"/>
        <v>2000</v>
      </c>
      <c r="R17">
        <f t="shared" si="9"/>
        <v>120632</v>
      </c>
      <c r="Y17" s="79"/>
      <c r="Z17">
        <v>15</v>
      </c>
      <c r="AA17" t="s">
        <v>91</v>
      </c>
      <c r="AB17" t="s">
        <v>26</v>
      </c>
      <c r="AC17" s="79">
        <v>37720</v>
      </c>
      <c r="AD17">
        <v>120754</v>
      </c>
      <c r="AE17" t="s">
        <v>200</v>
      </c>
      <c r="AF17" t="s">
        <v>196</v>
      </c>
      <c r="AH17" t="e">
        <f t="shared" si="10"/>
        <v>#N/A</v>
      </c>
      <c r="AK17">
        <v>33</v>
      </c>
      <c r="AL17" t="s">
        <v>110</v>
      </c>
      <c r="AM17" t="s">
        <v>111</v>
      </c>
      <c r="AN17" t="str">
        <f t="shared" si="11"/>
        <v>CHORLEYHana</v>
      </c>
      <c r="AO17">
        <v>2003</v>
      </c>
      <c r="AP17">
        <v>143840</v>
      </c>
    </row>
    <row r="18" spans="1:42" x14ac:dyDescent="0.4">
      <c r="A18">
        <f t="shared" si="2"/>
        <v>128561</v>
      </c>
      <c r="B18">
        <v>17</v>
      </c>
      <c r="C18" t="s">
        <v>94</v>
      </c>
      <c r="D18" t="s">
        <v>29</v>
      </c>
      <c r="E18">
        <v>128561</v>
      </c>
      <c r="I18" s="80">
        <f ca="1">COUNTIF(INDIRECT(CELL("contents",$N$1)):INDIRECT(CELL("contents",$P$1)),B18)</f>
        <v>1</v>
      </c>
      <c r="J18">
        <f t="shared" si="3"/>
        <v>1</v>
      </c>
      <c r="K18">
        <f t="shared" ca="1" si="4"/>
        <v>0</v>
      </c>
      <c r="N18" t="str">
        <f t="shared" si="5"/>
        <v>JOHNSON</v>
      </c>
      <c r="O18" t="str">
        <f t="shared" si="6"/>
        <v>Isabella</v>
      </c>
      <c r="P18">
        <f t="shared" si="7"/>
        <v>0</v>
      </c>
      <c r="Q18">
        <f t="shared" si="8"/>
        <v>2000</v>
      </c>
      <c r="R18">
        <f t="shared" si="9"/>
        <v>128561</v>
      </c>
      <c r="Y18" s="79"/>
      <c r="Z18">
        <v>16</v>
      </c>
      <c r="AA18" t="s">
        <v>93</v>
      </c>
      <c r="AB18" t="s">
        <v>19</v>
      </c>
      <c r="AC18" s="79">
        <v>37911</v>
      </c>
      <c r="AD18">
        <v>120632</v>
      </c>
      <c r="AE18" t="s">
        <v>199</v>
      </c>
      <c r="AF18" t="s">
        <v>196</v>
      </c>
      <c r="AH18" t="e">
        <f t="shared" si="10"/>
        <v>#N/A</v>
      </c>
      <c r="AK18">
        <v>30</v>
      </c>
      <c r="AL18" t="s">
        <v>103</v>
      </c>
      <c r="AM18" t="s">
        <v>53</v>
      </c>
      <c r="AN18" t="str">
        <f t="shared" si="11"/>
        <v>COMMITTERISofia Emily</v>
      </c>
      <c r="AO18">
        <v>2004</v>
      </c>
      <c r="AP18">
        <v>123983</v>
      </c>
    </row>
    <row r="19" spans="1:42" x14ac:dyDescent="0.4">
      <c r="A19">
        <f t="shared" si="2"/>
        <v>121218</v>
      </c>
      <c r="B19">
        <v>18</v>
      </c>
      <c r="C19" t="s">
        <v>125</v>
      </c>
      <c r="D19" t="s">
        <v>22</v>
      </c>
      <c r="E19">
        <v>121218</v>
      </c>
      <c r="I19" s="80">
        <f ca="1">COUNTIF(INDIRECT(CELL("contents",$N$1)):INDIRECT(CELL("contents",$P$1)),B19)</f>
        <v>1</v>
      </c>
      <c r="J19">
        <f t="shared" si="3"/>
        <v>1</v>
      </c>
      <c r="K19">
        <f t="shared" ca="1" si="4"/>
        <v>0</v>
      </c>
      <c r="N19" t="str">
        <f t="shared" si="5"/>
        <v>DE N'YEURT</v>
      </c>
      <c r="O19" t="str">
        <f t="shared" si="6"/>
        <v>Tabitha</v>
      </c>
      <c r="P19">
        <f t="shared" si="7"/>
        <v>0</v>
      </c>
      <c r="Q19">
        <f t="shared" si="8"/>
        <v>2000</v>
      </c>
      <c r="R19">
        <f t="shared" si="9"/>
        <v>121218</v>
      </c>
      <c r="Y19" s="79"/>
      <c r="Z19">
        <v>17</v>
      </c>
      <c r="AA19" t="s">
        <v>94</v>
      </c>
      <c r="AB19" t="s">
        <v>29</v>
      </c>
      <c r="AC19" s="79">
        <v>38801</v>
      </c>
      <c r="AD19">
        <v>128561</v>
      </c>
      <c r="AE19" t="s">
        <v>199</v>
      </c>
      <c r="AF19" t="s">
        <v>196</v>
      </c>
      <c r="AH19" t="e">
        <f t="shared" si="10"/>
        <v>#N/A</v>
      </c>
      <c r="AK19">
        <v>36</v>
      </c>
      <c r="AL19" t="s">
        <v>113</v>
      </c>
      <c r="AM19" t="s">
        <v>24</v>
      </c>
      <c r="AN19" t="str">
        <f t="shared" si="11"/>
        <v>CONCHIEMartha</v>
      </c>
      <c r="AO19">
        <v>2005</v>
      </c>
      <c r="AP19">
        <v>137605</v>
      </c>
    </row>
    <row r="20" spans="1:42" x14ac:dyDescent="0.4">
      <c r="A20">
        <f t="shared" si="2"/>
        <v>127002</v>
      </c>
      <c r="B20">
        <v>19</v>
      </c>
      <c r="C20" t="s">
        <v>87</v>
      </c>
      <c r="D20" t="s">
        <v>207</v>
      </c>
      <c r="E20">
        <v>127002</v>
      </c>
      <c r="I20" s="80">
        <f ca="1">COUNTIF(INDIRECT(CELL("contents",$N$1)):INDIRECT(CELL("contents",$P$1)),B20)</f>
        <v>1</v>
      </c>
      <c r="J20">
        <f t="shared" si="3"/>
        <v>1</v>
      </c>
      <c r="K20">
        <f t="shared" ca="1" si="4"/>
        <v>0</v>
      </c>
      <c r="N20" t="str">
        <f t="shared" si="5"/>
        <v>TSANG</v>
      </c>
      <c r="O20" t="str">
        <f t="shared" si="6"/>
        <v>Sophie</v>
      </c>
      <c r="P20">
        <f t="shared" si="7"/>
        <v>0</v>
      </c>
      <c r="Q20">
        <f t="shared" si="8"/>
        <v>2000</v>
      </c>
      <c r="R20">
        <f t="shared" si="9"/>
        <v>127002</v>
      </c>
      <c r="Y20" s="79"/>
      <c r="Z20">
        <v>18</v>
      </c>
      <c r="AA20" t="s">
        <v>125</v>
      </c>
      <c r="AB20" t="s">
        <v>22</v>
      </c>
      <c r="AC20" s="79">
        <v>37836</v>
      </c>
      <c r="AD20">
        <v>121218</v>
      </c>
      <c r="AE20" t="s">
        <v>206</v>
      </c>
      <c r="AF20" t="s">
        <v>196</v>
      </c>
      <c r="AH20" t="e">
        <f t="shared" si="10"/>
        <v>#N/A</v>
      </c>
      <c r="AK20">
        <v>51</v>
      </c>
      <c r="AL20" t="s">
        <v>130</v>
      </c>
      <c r="AM20" t="s">
        <v>13</v>
      </c>
      <c r="AN20" t="str">
        <f t="shared" si="11"/>
        <v>COOKImogen</v>
      </c>
      <c r="AO20">
        <v>2007</v>
      </c>
      <c r="AP20">
        <v>123780</v>
      </c>
    </row>
    <row r="21" spans="1:42" x14ac:dyDescent="0.4">
      <c r="A21">
        <f t="shared" si="2"/>
        <v>130592</v>
      </c>
      <c r="B21">
        <v>20</v>
      </c>
      <c r="C21" t="s">
        <v>106</v>
      </c>
      <c r="D21" t="s">
        <v>48</v>
      </c>
      <c r="E21">
        <v>130592</v>
      </c>
      <c r="I21" s="80">
        <f ca="1">COUNTIF(INDIRECT(CELL("contents",$N$1)):INDIRECT(CELL("contents",$P$1)),B21)</f>
        <v>1</v>
      </c>
      <c r="J21">
        <f t="shared" si="3"/>
        <v>1</v>
      </c>
      <c r="K21">
        <f t="shared" ca="1" si="4"/>
        <v>0</v>
      </c>
      <c r="N21" t="str">
        <f t="shared" si="5"/>
        <v>ELLIOTT</v>
      </c>
      <c r="O21" t="str">
        <f t="shared" si="6"/>
        <v>Megan</v>
      </c>
      <c r="P21">
        <f t="shared" si="7"/>
        <v>0</v>
      </c>
      <c r="Q21">
        <f t="shared" si="8"/>
        <v>2000</v>
      </c>
      <c r="R21">
        <f t="shared" si="9"/>
        <v>130592</v>
      </c>
      <c r="Y21" s="79"/>
      <c r="Z21">
        <v>19</v>
      </c>
      <c r="AA21" t="s">
        <v>87</v>
      </c>
      <c r="AB21" t="s">
        <v>207</v>
      </c>
      <c r="AC21" s="79">
        <v>38685</v>
      </c>
      <c r="AD21">
        <v>127002</v>
      </c>
      <c r="AE21" t="s">
        <v>198</v>
      </c>
      <c r="AF21" t="s">
        <v>196</v>
      </c>
      <c r="AH21" t="e">
        <f t="shared" si="10"/>
        <v>#N/A</v>
      </c>
      <c r="AK21">
        <v>61</v>
      </c>
      <c r="AL21" t="s">
        <v>156</v>
      </c>
      <c r="AM21" t="s">
        <v>47</v>
      </c>
      <c r="AN21" t="str">
        <f t="shared" si="11"/>
        <v>COTTRELL KIRBYFrancesca</v>
      </c>
      <c r="AO21">
        <v>2003</v>
      </c>
      <c r="AP21">
        <v>133569</v>
      </c>
    </row>
    <row r="22" spans="1:42" x14ac:dyDescent="0.4">
      <c r="A22">
        <f t="shared" si="2"/>
        <v>126029</v>
      </c>
      <c r="B22">
        <v>21</v>
      </c>
      <c r="C22" t="s">
        <v>90</v>
      </c>
      <c r="D22" t="s">
        <v>18</v>
      </c>
      <c r="E22">
        <v>126029</v>
      </c>
      <c r="I22" s="80">
        <f ca="1">COUNTIF(INDIRECT(CELL("contents",$N$1)):INDIRECT(CELL("contents",$P$1)),B22)</f>
        <v>1</v>
      </c>
      <c r="J22">
        <f t="shared" si="3"/>
        <v>1</v>
      </c>
      <c r="K22">
        <f t="shared" ca="1" si="4"/>
        <v>0</v>
      </c>
      <c r="N22" t="str">
        <f t="shared" si="5"/>
        <v>GARDNER</v>
      </c>
      <c r="O22" t="str">
        <f t="shared" si="6"/>
        <v>Georgia</v>
      </c>
      <c r="P22">
        <f t="shared" si="7"/>
        <v>0</v>
      </c>
      <c r="Q22">
        <f t="shared" si="8"/>
        <v>2000</v>
      </c>
      <c r="R22">
        <f t="shared" si="9"/>
        <v>126029</v>
      </c>
      <c r="Y22" s="79"/>
      <c r="Z22">
        <v>20</v>
      </c>
      <c r="AA22" t="s">
        <v>106</v>
      </c>
      <c r="AB22" t="s">
        <v>48</v>
      </c>
      <c r="AC22" s="79">
        <v>38961</v>
      </c>
      <c r="AD22">
        <v>130592</v>
      </c>
      <c r="AE22" t="s">
        <v>208</v>
      </c>
      <c r="AF22" t="s">
        <v>196</v>
      </c>
      <c r="AH22" t="e">
        <f t="shared" si="10"/>
        <v>#N/A</v>
      </c>
      <c r="AK22">
        <v>25</v>
      </c>
      <c r="AL22" t="s">
        <v>100</v>
      </c>
      <c r="AM22" t="s">
        <v>36</v>
      </c>
      <c r="AN22" t="str">
        <f t="shared" si="11"/>
        <v>CRAIGRhianon</v>
      </c>
      <c r="AO22">
        <v>2004</v>
      </c>
      <c r="AP22">
        <v>120855</v>
      </c>
    </row>
    <row r="23" spans="1:42" x14ac:dyDescent="0.4">
      <c r="A23">
        <f t="shared" si="2"/>
        <v>126951</v>
      </c>
      <c r="B23">
        <v>22</v>
      </c>
      <c r="C23" t="s">
        <v>96</v>
      </c>
      <c r="D23" t="s">
        <v>40</v>
      </c>
      <c r="E23">
        <v>126951</v>
      </c>
      <c r="I23" s="80">
        <f ca="1">COUNTIF(INDIRECT(CELL("contents",$N$1)):INDIRECT(CELL("contents",$P$1)),B23)</f>
        <v>1</v>
      </c>
      <c r="J23">
        <f t="shared" si="3"/>
        <v>1</v>
      </c>
      <c r="K23">
        <f t="shared" ca="1" si="4"/>
        <v>0</v>
      </c>
      <c r="N23" t="str">
        <f t="shared" si="5"/>
        <v>SAMPSON</v>
      </c>
      <c r="O23" t="str">
        <f t="shared" si="6"/>
        <v>Verity</v>
      </c>
      <c r="P23">
        <f t="shared" si="7"/>
        <v>0</v>
      </c>
      <c r="Q23">
        <f t="shared" si="8"/>
        <v>2000</v>
      </c>
      <c r="R23">
        <f t="shared" si="9"/>
        <v>126951</v>
      </c>
      <c r="Y23" s="79"/>
      <c r="Z23">
        <v>21</v>
      </c>
      <c r="AA23" t="s">
        <v>90</v>
      </c>
      <c r="AB23" t="s">
        <v>18</v>
      </c>
      <c r="AC23" s="79">
        <v>37888</v>
      </c>
      <c r="AD23">
        <v>126029</v>
      </c>
      <c r="AE23" t="s">
        <v>199</v>
      </c>
      <c r="AF23" t="s">
        <v>196</v>
      </c>
      <c r="AH23" t="e">
        <f t="shared" si="10"/>
        <v>#N/A</v>
      </c>
      <c r="AK23">
        <v>48</v>
      </c>
      <c r="AL23" t="s">
        <v>124</v>
      </c>
      <c r="AM23" t="s">
        <v>61</v>
      </c>
      <c r="AN23" t="str">
        <f t="shared" si="11"/>
        <v>CULKINNathalie</v>
      </c>
      <c r="AO23">
        <v>2006</v>
      </c>
      <c r="AP23">
        <v>129472</v>
      </c>
    </row>
    <row r="24" spans="1:42" x14ac:dyDescent="0.4">
      <c r="A24">
        <f t="shared" si="2"/>
        <v>128181</v>
      </c>
      <c r="B24">
        <v>23</v>
      </c>
      <c r="C24" t="s">
        <v>123</v>
      </c>
      <c r="D24" t="s">
        <v>50</v>
      </c>
      <c r="E24">
        <v>128181</v>
      </c>
      <c r="I24" s="80">
        <f ca="1">COUNTIF(INDIRECT(CELL("contents",$N$1)):INDIRECT(CELL("contents",$P$1)),B24)</f>
        <v>1</v>
      </c>
      <c r="J24">
        <f t="shared" si="3"/>
        <v>1</v>
      </c>
      <c r="K24">
        <f t="shared" ca="1" si="4"/>
        <v>0</v>
      </c>
      <c r="N24" t="str">
        <f t="shared" si="5"/>
        <v>STONE</v>
      </c>
      <c r="O24" t="str">
        <f t="shared" si="6"/>
        <v>Elle</v>
      </c>
      <c r="P24">
        <f t="shared" si="7"/>
        <v>0</v>
      </c>
      <c r="Q24">
        <f t="shared" si="8"/>
        <v>2000</v>
      </c>
      <c r="R24">
        <f t="shared" si="9"/>
        <v>128181</v>
      </c>
      <c r="Y24" s="79"/>
      <c r="Z24">
        <v>22</v>
      </c>
      <c r="AA24" t="s">
        <v>96</v>
      </c>
      <c r="AB24" t="s">
        <v>40</v>
      </c>
      <c r="AC24" s="79">
        <v>38806</v>
      </c>
      <c r="AD24">
        <v>126951</v>
      </c>
      <c r="AE24" t="s">
        <v>209</v>
      </c>
      <c r="AF24" t="s">
        <v>196</v>
      </c>
      <c r="AH24" t="e">
        <f t="shared" si="10"/>
        <v>#N/A</v>
      </c>
      <c r="AK24">
        <v>61</v>
      </c>
      <c r="AL24" t="s">
        <v>164</v>
      </c>
      <c r="AM24" t="s">
        <v>52</v>
      </c>
      <c r="AN24" t="str">
        <f t="shared" si="11"/>
        <v>CURRANEllie</v>
      </c>
      <c r="AO24">
        <v>2004</v>
      </c>
      <c r="AP24">
        <v>123201</v>
      </c>
    </row>
    <row r="25" spans="1:42" x14ac:dyDescent="0.4">
      <c r="A25">
        <f t="shared" si="2"/>
        <v>134208</v>
      </c>
      <c r="B25">
        <v>24</v>
      </c>
      <c r="C25" t="s">
        <v>104</v>
      </c>
      <c r="D25" t="s">
        <v>105</v>
      </c>
      <c r="E25">
        <v>134208</v>
      </c>
      <c r="I25" s="80">
        <f ca="1">COUNTIF(INDIRECT(CELL("contents",$N$1)):INDIRECT(CELL("contents",$P$1)),B25)</f>
        <v>1</v>
      </c>
      <c r="J25">
        <f t="shared" si="3"/>
        <v>1</v>
      </c>
      <c r="K25">
        <f t="shared" ca="1" si="4"/>
        <v>0</v>
      </c>
      <c r="N25" t="str">
        <f t="shared" si="5"/>
        <v>ADAMS</v>
      </c>
      <c r="O25" t="str">
        <f t="shared" si="6"/>
        <v>Rachael</v>
      </c>
      <c r="P25">
        <f t="shared" si="7"/>
        <v>0</v>
      </c>
      <c r="Q25">
        <f t="shared" si="8"/>
        <v>2000</v>
      </c>
      <c r="R25">
        <f t="shared" si="9"/>
        <v>134208</v>
      </c>
      <c r="Y25" s="79"/>
      <c r="Z25">
        <v>23</v>
      </c>
      <c r="AA25" t="s">
        <v>123</v>
      </c>
      <c r="AB25" t="s">
        <v>50</v>
      </c>
      <c r="AC25" s="79">
        <v>38893</v>
      </c>
      <c r="AD25">
        <v>128181</v>
      </c>
      <c r="AE25" t="s">
        <v>210</v>
      </c>
      <c r="AF25" t="s">
        <v>196</v>
      </c>
      <c r="AH25" t="e">
        <f t="shared" si="10"/>
        <v>#N/A</v>
      </c>
      <c r="AK25">
        <v>44</v>
      </c>
      <c r="AL25" t="s">
        <v>122</v>
      </c>
      <c r="AM25" t="s">
        <v>44</v>
      </c>
      <c r="AN25" t="str">
        <f t="shared" si="11"/>
        <v>CURRIEStephanie</v>
      </c>
      <c r="AO25">
        <v>2005</v>
      </c>
      <c r="AP25">
        <v>126240</v>
      </c>
    </row>
    <row r="26" spans="1:42" x14ac:dyDescent="0.4">
      <c r="A26">
        <f t="shared" si="2"/>
        <v>130075</v>
      </c>
      <c r="B26">
        <v>25</v>
      </c>
      <c r="C26" t="s">
        <v>76</v>
      </c>
      <c r="D26" t="s">
        <v>51</v>
      </c>
      <c r="E26">
        <v>130075</v>
      </c>
      <c r="I26" s="80">
        <f ca="1">COUNTIF(INDIRECT(CELL("contents",$N$1)):INDIRECT(CELL("contents",$P$1)),B26)</f>
        <v>1</v>
      </c>
      <c r="J26">
        <f t="shared" si="3"/>
        <v>1</v>
      </c>
      <c r="K26">
        <f t="shared" ca="1" si="4"/>
        <v>0</v>
      </c>
      <c r="N26" t="str">
        <f t="shared" si="5"/>
        <v>FIELDING</v>
      </c>
      <c r="O26" t="str">
        <f t="shared" si="6"/>
        <v>Hannah</v>
      </c>
      <c r="P26">
        <f t="shared" si="7"/>
        <v>0</v>
      </c>
      <c r="Q26">
        <f t="shared" si="8"/>
        <v>2000</v>
      </c>
      <c r="R26">
        <f t="shared" si="9"/>
        <v>130075</v>
      </c>
      <c r="Y26" s="79"/>
      <c r="Z26">
        <v>24</v>
      </c>
      <c r="AA26" t="s">
        <v>104</v>
      </c>
      <c r="AB26" t="s">
        <v>105</v>
      </c>
      <c r="AC26" s="79">
        <v>38864</v>
      </c>
      <c r="AD26">
        <v>134208</v>
      </c>
      <c r="AE26" t="s">
        <v>211</v>
      </c>
      <c r="AF26" t="s">
        <v>196</v>
      </c>
      <c r="AH26" t="e">
        <f t="shared" si="10"/>
        <v>#N/A</v>
      </c>
      <c r="AK26">
        <v>19</v>
      </c>
      <c r="AL26" t="s">
        <v>188</v>
      </c>
      <c r="AM26" t="s">
        <v>22</v>
      </c>
      <c r="AN26" t="str">
        <f t="shared" si="11"/>
        <v>DEN'YEURTTabitha</v>
      </c>
      <c r="AO26">
        <v>2003</v>
      </c>
      <c r="AP26">
        <v>121218</v>
      </c>
    </row>
    <row r="27" spans="1:42" x14ac:dyDescent="0.4">
      <c r="A27">
        <f t="shared" si="2"/>
        <v>120855</v>
      </c>
      <c r="B27">
        <v>26</v>
      </c>
      <c r="C27" t="s">
        <v>100</v>
      </c>
      <c r="D27" t="s">
        <v>212</v>
      </c>
      <c r="E27">
        <v>120855</v>
      </c>
      <c r="I27" s="80">
        <f ca="1">COUNTIF(INDIRECT(CELL("contents",$N$1)):INDIRECT(CELL("contents",$P$1)),B27)</f>
        <v>1</v>
      </c>
      <c r="J27">
        <f t="shared" si="3"/>
        <v>1</v>
      </c>
      <c r="K27">
        <f t="shared" ca="1" si="4"/>
        <v>0</v>
      </c>
      <c r="N27" t="str">
        <f t="shared" si="5"/>
        <v>CRAIG</v>
      </c>
      <c r="O27" t="str">
        <f t="shared" si="6"/>
        <v>Rhiannon</v>
      </c>
      <c r="P27">
        <f t="shared" si="7"/>
        <v>0</v>
      </c>
      <c r="Q27">
        <f t="shared" si="8"/>
        <v>2000</v>
      </c>
      <c r="R27">
        <f t="shared" si="9"/>
        <v>120855</v>
      </c>
      <c r="Y27" s="79"/>
      <c r="Z27">
        <v>25</v>
      </c>
      <c r="AA27" t="s">
        <v>76</v>
      </c>
      <c r="AB27" t="s">
        <v>51</v>
      </c>
      <c r="AC27" s="79">
        <v>38403</v>
      </c>
      <c r="AD27">
        <v>130075</v>
      </c>
      <c r="AE27" t="s">
        <v>202</v>
      </c>
      <c r="AF27" t="s">
        <v>196</v>
      </c>
      <c r="AH27" t="e">
        <f t="shared" si="10"/>
        <v>#N/A</v>
      </c>
      <c r="AK27">
        <v>61</v>
      </c>
      <c r="AL27" t="s">
        <v>165</v>
      </c>
      <c r="AM27" t="s">
        <v>62</v>
      </c>
      <c r="AN27" t="str">
        <f t="shared" si="11"/>
        <v>DELUCY MCKEEVETrinity</v>
      </c>
      <c r="AO27">
        <v>2006</v>
      </c>
      <c r="AP27">
        <v>133269</v>
      </c>
    </row>
    <row r="28" spans="1:42" x14ac:dyDescent="0.4">
      <c r="A28">
        <f t="shared" si="2"/>
        <v>129472</v>
      </c>
      <c r="B28">
        <v>27</v>
      </c>
      <c r="C28" t="s">
        <v>124</v>
      </c>
      <c r="D28" t="s">
        <v>61</v>
      </c>
      <c r="E28">
        <v>129472</v>
      </c>
      <c r="I28" s="80">
        <f ca="1">COUNTIF(INDIRECT(CELL("contents",$N$1)):INDIRECT(CELL("contents",$P$1)),B28)</f>
        <v>1</v>
      </c>
      <c r="J28">
        <f t="shared" si="3"/>
        <v>1</v>
      </c>
      <c r="K28">
        <f t="shared" ca="1" si="4"/>
        <v>0</v>
      </c>
      <c r="N28" t="str">
        <f t="shared" si="5"/>
        <v>CULKIN</v>
      </c>
      <c r="O28" t="str">
        <f t="shared" si="6"/>
        <v>Nathalie</v>
      </c>
      <c r="P28">
        <f t="shared" si="7"/>
        <v>0</v>
      </c>
      <c r="Q28">
        <f t="shared" si="8"/>
        <v>2000</v>
      </c>
      <c r="R28">
        <f t="shared" si="9"/>
        <v>129472</v>
      </c>
      <c r="Y28" s="79"/>
      <c r="Z28">
        <v>26</v>
      </c>
      <c r="AA28" t="s">
        <v>100</v>
      </c>
      <c r="AB28" t="s">
        <v>212</v>
      </c>
      <c r="AC28" s="79">
        <v>38076</v>
      </c>
      <c r="AD28">
        <v>120855</v>
      </c>
      <c r="AE28" t="s">
        <v>213</v>
      </c>
      <c r="AF28" t="s">
        <v>196</v>
      </c>
      <c r="AH28" t="e">
        <f t="shared" si="10"/>
        <v>#N/A</v>
      </c>
      <c r="AK28">
        <v>51</v>
      </c>
      <c r="AL28" t="s">
        <v>128</v>
      </c>
      <c r="AM28" t="s">
        <v>129</v>
      </c>
      <c r="AN28" t="str">
        <f t="shared" si="11"/>
        <v>DEVLINTiggy</v>
      </c>
      <c r="AO28">
        <v>2007</v>
      </c>
      <c r="AP28">
        <v>140941</v>
      </c>
    </row>
    <row r="29" spans="1:42" x14ac:dyDescent="0.4">
      <c r="A29">
        <f t="shared" si="2"/>
        <v>137605</v>
      </c>
      <c r="B29">
        <v>28</v>
      </c>
      <c r="C29" t="s">
        <v>113</v>
      </c>
      <c r="D29" t="s">
        <v>24</v>
      </c>
      <c r="E29">
        <v>137605</v>
      </c>
      <c r="I29" s="80">
        <f ca="1">COUNTIF(INDIRECT(CELL("contents",$N$1)):INDIRECT(CELL("contents",$P$1)),B29)</f>
        <v>1</v>
      </c>
      <c r="J29">
        <f t="shared" si="3"/>
        <v>1</v>
      </c>
      <c r="K29">
        <f t="shared" ca="1" si="4"/>
        <v>0</v>
      </c>
      <c r="N29" t="str">
        <f t="shared" si="5"/>
        <v>CONCHIE</v>
      </c>
      <c r="O29" t="str">
        <f t="shared" si="6"/>
        <v>Martha</v>
      </c>
      <c r="P29">
        <f t="shared" si="7"/>
        <v>0</v>
      </c>
      <c r="Q29">
        <f t="shared" si="8"/>
        <v>2000</v>
      </c>
      <c r="R29">
        <f t="shared" si="9"/>
        <v>137605</v>
      </c>
      <c r="Y29" s="79"/>
      <c r="Z29">
        <v>27</v>
      </c>
      <c r="AA29" t="s">
        <v>124</v>
      </c>
      <c r="AB29" t="s">
        <v>61</v>
      </c>
      <c r="AC29" s="79">
        <v>38849</v>
      </c>
      <c r="AD29">
        <v>129472</v>
      </c>
      <c r="AE29" t="s">
        <v>203</v>
      </c>
      <c r="AF29" t="s">
        <v>196</v>
      </c>
      <c r="AH29" t="e">
        <f t="shared" si="10"/>
        <v>#N/A</v>
      </c>
      <c r="AK29">
        <v>56</v>
      </c>
      <c r="AL29" t="s">
        <v>138</v>
      </c>
      <c r="AM29" t="s">
        <v>139</v>
      </c>
      <c r="AN29" t="str">
        <f t="shared" si="11"/>
        <v>DONNELLY-SALLOWSKeira</v>
      </c>
      <c r="AO29">
        <v>2007</v>
      </c>
      <c r="AP29">
        <v>136556</v>
      </c>
    </row>
    <row r="30" spans="1:42" x14ac:dyDescent="0.4">
      <c r="A30">
        <f t="shared" si="2"/>
        <v>120210</v>
      </c>
      <c r="B30">
        <v>29</v>
      </c>
      <c r="C30" t="s">
        <v>148</v>
      </c>
      <c r="D30" t="s">
        <v>39</v>
      </c>
      <c r="E30">
        <v>120210</v>
      </c>
      <c r="I30" s="80">
        <f ca="1">COUNTIF(INDIRECT(CELL("contents",$N$1)):INDIRECT(CELL("contents",$P$1)),B30)</f>
        <v>1</v>
      </c>
      <c r="J30">
        <f t="shared" si="3"/>
        <v>1</v>
      </c>
      <c r="K30">
        <f t="shared" ca="1" si="4"/>
        <v>0</v>
      </c>
      <c r="N30" t="str">
        <f t="shared" si="5"/>
        <v>WILLIAMSON</v>
      </c>
      <c r="O30" t="str">
        <f t="shared" si="6"/>
        <v>Lexie</v>
      </c>
      <c r="P30">
        <f t="shared" si="7"/>
        <v>0</v>
      </c>
      <c r="Q30">
        <f t="shared" si="8"/>
        <v>2000</v>
      </c>
      <c r="R30">
        <f t="shared" si="9"/>
        <v>120210</v>
      </c>
      <c r="Y30" s="79"/>
      <c r="Z30">
        <v>28</v>
      </c>
      <c r="AA30" t="s">
        <v>113</v>
      </c>
      <c r="AB30" t="s">
        <v>24</v>
      </c>
      <c r="AC30" s="79">
        <v>38663</v>
      </c>
      <c r="AD30">
        <v>137605</v>
      </c>
      <c r="AE30" t="s">
        <v>211</v>
      </c>
      <c r="AF30" t="s">
        <v>196</v>
      </c>
      <c r="AH30" t="e">
        <f t="shared" si="10"/>
        <v>#N/A</v>
      </c>
      <c r="AK30">
        <v>12</v>
      </c>
      <c r="AL30" t="s">
        <v>106</v>
      </c>
      <c r="AM30" t="s">
        <v>48</v>
      </c>
      <c r="AN30" t="str">
        <f t="shared" si="11"/>
        <v>ELLIOTTMegan</v>
      </c>
      <c r="AO30">
        <v>2006</v>
      </c>
      <c r="AP30">
        <v>130592</v>
      </c>
    </row>
    <row r="31" spans="1:42" x14ac:dyDescent="0.4">
      <c r="A31">
        <f t="shared" si="2"/>
        <v>127123</v>
      </c>
      <c r="B31">
        <v>30</v>
      </c>
      <c r="C31" t="s">
        <v>135</v>
      </c>
      <c r="D31" t="s">
        <v>55</v>
      </c>
      <c r="E31">
        <v>127123</v>
      </c>
      <c r="I31" s="80">
        <f ca="1">COUNTIF(INDIRECT(CELL("contents",$N$1)):INDIRECT(CELL("contents",$P$1)),B31)</f>
        <v>1</v>
      </c>
      <c r="J31">
        <f t="shared" si="3"/>
        <v>1</v>
      </c>
      <c r="K31">
        <f t="shared" ca="1" si="4"/>
        <v>0</v>
      </c>
      <c r="N31" t="str">
        <f t="shared" si="5"/>
        <v>ROBERTS</v>
      </c>
      <c r="O31" t="str">
        <f t="shared" si="6"/>
        <v>Ruby</v>
      </c>
      <c r="P31">
        <f t="shared" si="7"/>
        <v>0</v>
      </c>
      <c r="Q31">
        <f t="shared" si="8"/>
        <v>2000</v>
      </c>
      <c r="R31">
        <f t="shared" si="9"/>
        <v>127123</v>
      </c>
      <c r="Y31" s="79"/>
      <c r="Z31">
        <v>29</v>
      </c>
      <c r="AA31" t="s">
        <v>148</v>
      </c>
      <c r="AB31" t="s">
        <v>39</v>
      </c>
      <c r="AC31" s="79">
        <v>38618</v>
      </c>
      <c r="AD31">
        <v>120210</v>
      </c>
      <c r="AE31" t="s">
        <v>195</v>
      </c>
      <c r="AF31" t="s">
        <v>196</v>
      </c>
      <c r="AH31" t="e">
        <f t="shared" si="10"/>
        <v>#N/A</v>
      </c>
      <c r="AK31">
        <v>28</v>
      </c>
      <c r="AL31" t="s">
        <v>76</v>
      </c>
      <c r="AM31" t="s">
        <v>51</v>
      </c>
      <c r="AN31" t="str">
        <f t="shared" si="11"/>
        <v>FIELDINGHannah</v>
      </c>
      <c r="AO31">
        <v>2005</v>
      </c>
      <c r="AP31">
        <v>130075</v>
      </c>
    </row>
    <row r="32" spans="1:42" x14ac:dyDescent="0.4">
      <c r="A32">
        <f t="shared" si="2"/>
        <v>123983</v>
      </c>
      <c r="B32">
        <v>31</v>
      </c>
      <c r="C32" t="s">
        <v>103</v>
      </c>
      <c r="D32" t="s">
        <v>53</v>
      </c>
      <c r="E32">
        <v>123983</v>
      </c>
      <c r="I32" s="80">
        <f ca="1">COUNTIF(INDIRECT(CELL("contents",$N$1)):INDIRECT(CELL("contents",$P$1)),B32)</f>
        <v>1</v>
      </c>
      <c r="J32">
        <f t="shared" si="3"/>
        <v>1</v>
      </c>
      <c r="K32">
        <f t="shared" ca="1" si="4"/>
        <v>0</v>
      </c>
      <c r="N32" t="str">
        <f t="shared" si="5"/>
        <v>COMMITTERI</v>
      </c>
      <c r="O32" t="str">
        <f t="shared" si="6"/>
        <v>Sofia Emily</v>
      </c>
      <c r="P32">
        <f t="shared" si="7"/>
        <v>0</v>
      </c>
      <c r="Q32">
        <f t="shared" si="8"/>
        <v>2000</v>
      </c>
      <c r="R32">
        <f t="shared" si="9"/>
        <v>123983</v>
      </c>
      <c r="Y32" s="79"/>
      <c r="Z32">
        <v>30</v>
      </c>
      <c r="AA32" t="s">
        <v>135</v>
      </c>
      <c r="AB32" t="s">
        <v>55</v>
      </c>
      <c r="AC32" s="79">
        <v>38404</v>
      </c>
      <c r="AD32">
        <v>127123</v>
      </c>
      <c r="AE32" t="s">
        <v>203</v>
      </c>
      <c r="AF32" t="s">
        <v>196</v>
      </c>
      <c r="AH32" t="e">
        <f t="shared" si="10"/>
        <v>#N/A</v>
      </c>
      <c r="AK32">
        <v>61</v>
      </c>
      <c r="AL32" t="s">
        <v>157</v>
      </c>
      <c r="AM32" t="s">
        <v>72</v>
      </c>
      <c r="AN32" t="str">
        <f t="shared" si="11"/>
        <v>FINKENSTADTAntonia</v>
      </c>
      <c r="AO32">
        <v>2004</v>
      </c>
      <c r="AP32">
        <v>141447</v>
      </c>
    </row>
    <row r="33" spans="1:42" x14ac:dyDescent="0.4">
      <c r="A33">
        <f t="shared" si="2"/>
        <v>135534</v>
      </c>
      <c r="B33">
        <v>32</v>
      </c>
      <c r="C33" t="s">
        <v>166</v>
      </c>
      <c r="D33" t="s">
        <v>56</v>
      </c>
      <c r="E33">
        <v>135534</v>
      </c>
      <c r="F33">
        <v>2006</v>
      </c>
      <c r="I33" s="80">
        <f ca="1">COUNTIF(INDIRECT(CELL("contents",$N$1)):INDIRECT(CELL("contents",$P$1)),B33)</f>
        <v>1</v>
      </c>
      <c r="J33">
        <f t="shared" si="3"/>
        <v>1</v>
      </c>
      <c r="K33">
        <f t="shared" ca="1" si="4"/>
        <v>0</v>
      </c>
      <c r="N33" t="str">
        <f t="shared" si="5"/>
        <v>ELSEEHY</v>
      </c>
      <c r="O33" t="str">
        <f t="shared" si="6"/>
        <v>Pako</v>
      </c>
      <c r="P33">
        <f t="shared" si="7"/>
        <v>0</v>
      </c>
      <c r="Q33">
        <f t="shared" si="8"/>
        <v>2006</v>
      </c>
      <c r="R33">
        <f t="shared" si="9"/>
        <v>135534</v>
      </c>
      <c r="Y33" s="79"/>
      <c r="Z33">
        <v>31</v>
      </c>
      <c r="AA33" t="s">
        <v>103</v>
      </c>
      <c r="AB33" t="s">
        <v>53</v>
      </c>
      <c r="AC33" s="79">
        <v>38245</v>
      </c>
      <c r="AD33">
        <v>123983</v>
      </c>
      <c r="AF33" t="s">
        <v>196</v>
      </c>
      <c r="AH33" t="e">
        <f t="shared" si="10"/>
        <v>#N/A</v>
      </c>
      <c r="AK33">
        <v>61</v>
      </c>
      <c r="AL33" t="s">
        <v>88</v>
      </c>
      <c r="AM33" t="s">
        <v>10</v>
      </c>
      <c r="AN33" t="str">
        <f t="shared" si="11"/>
        <v>GALEEmily</v>
      </c>
      <c r="AO33">
        <v>2005</v>
      </c>
      <c r="AP33">
        <v>103323</v>
      </c>
    </row>
    <row r="34" spans="1:42" x14ac:dyDescent="0.4">
      <c r="A34">
        <f t="shared" si="2"/>
        <v>122515</v>
      </c>
      <c r="B34">
        <v>33</v>
      </c>
      <c r="C34" t="s">
        <v>101</v>
      </c>
      <c r="D34" t="s">
        <v>9</v>
      </c>
      <c r="E34">
        <v>122515</v>
      </c>
      <c r="I34" s="80">
        <f ca="1">COUNTIF(INDIRECT(CELL("contents",$N$1)):INDIRECT(CELL("contents",$P$1)),B34)</f>
        <v>1</v>
      </c>
      <c r="J34">
        <f t="shared" si="3"/>
        <v>1</v>
      </c>
      <c r="K34">
        <f t="shared" ca="1" si="4"/>
        <v>0</v>
      </c>
      <c r="N34" t="str">
        <f t="shared" si="5"/>
        <v>PRICE</v>
      </c>
      <c r="O34" t="str">
        <f t="shared" si="6"/>
        <v>Amelia</v>
      </c>
      <c r="P34">
        <f t="shared" si="7"/>
        <v>0</v>
      </c>
      <c r="Q34">
        <f t="shared" si="8"/>
        <v>2000</v>
      </c>
      <c r="R34">
        <f t="shared" si="9"/>
        <v>122515</v>
      </c>
      <c r="Y34" s="79"/>
      <c r="Z34">
        <v>32</v>
      </c>
      <c r="AA34" t="s">
        <v>166</v>
      </c>
      <c r="AB34" t="s">
        <v>56</v>
      </c>
      <c r="AC34" s="79">
        <v>38880</v>
      </c>
      <c r="AD34">
        <v>135534</v>
      </c>
      <c r="AE34" t="s">
        <v>195</v>
      </c>
      <c r="AF34" t="s">
        <v>196</v>
      </c>
      <c r="AH34" t="e">
        <f t="shared" si="10"/>
        <v>#N/A</v>
      </c>
      <c r="AK34">
        <v>4</v>
      </c>
      <c r="AL34" t="s">
        <v>88</v>
      </c>
      <c r="AM34" t="s">
        <v>8</v>
      </c>
      <c r="AN34" t="str">
        <f t="shared" si="11"/>
        <v>GALEMadeleine</v>
      </c>
      <c r="AO34">
        <v>2003</v>
      </c>
      <c r="AP34">
        <v>113056</v>
      </c>
    </row>
    <row r="35" spans="1:42" x14ac:dyDescent="0.4">
      <c r="A35">
        <f t="shared" si="2"/>
        <v>130109</v>
      </c>
      <c r="B35">
        <v>34</v>
      </c>
      <c r="C35" t="s">
        <v>126</v>
      </c>
      <c r="D35" t="s">
        <v>60</v>
      </c>
      <c r="E35">
        <v>130109</v>
      </c>
      <c r="I35" s="80">
        <f ca="1">COUNTIF(INDIRECT(CELL("contents",$N$1)):INDIRECT(CELL("contents",$P$1)),B35)</f>
        <v>1</v>
      </c>
      <c r="J35">
        <f t="shared" si="3"/>
        <v>1</v>
      </c>
      <c r="K35">
        <f t="shared" ca="1" si="4"/>
        <v>0</v>
      </c>
      <c r="N35" t="str">
        <f t="shared" si="5"/>
        <v>ZAFFINO</v>
      </c>
      <c r="O35" t="str">
        <f t="shared" si="6"/>
        <v>Indigo</v>
      </c>
      <c r="P35">
        <f t="shared" si="7"/>
        <v>0</v>
      </c>
      <c r="Q35">
        <f t="shared" si="8"/>
        <v>2000</v>
      </c>
      <c r="R35">
        <f t="shared" si="9"/>
        <v>130109</v>
      </c>
      <c r="Y35" s="79"/>
      <c r="Z35">
        <v>33</v>
      </c>
      <c r="AA35" t="s">
        <v>101</v>
      </c>
      <c r="AB35" t="s">
        <v>9</v>
      </c>
      <c r="AC35" s="79">
        <v>38334</v>
      </c>
      <c r="AD35">
        <v>122515</v>
      </c>
      <c r="AE35" t="s">
        <v>203</v>
      </c>
      <c r="AF35" t="s">
        <v>196</v>
      </c>
      <c r="AH35" t="e">
        <f t="shared" si="10"/>
        <v>#N/A</v>
      </c>
      <c r="AK35">
        <v>13</v>
      </c>
      <c r="AL35" t="s">
        <v>90</v>
      </c>
      <c r="AM35" t="s">
        <v>18</v>
      </c>
      <c r="AN35" t="str">
        <f t="shared" si="11"/>
        <v>GARDNERGeorgia</v>
      </c>
      <c r="AO35">
        <v>2003</v>
      </c>
      <c r="AP35">
        <v>126029</v>
      </c>
    </row>
    <row r="36" spans="1:42" x14ac:dyDescent="0.4">
      <c r="A36">
        <f t="shared" si="2"/>
        <v>125364</v>
      </c>
      <c r="B36">
        <v>35</v>
      </c>
      <c r="C36" t="s">
        <v>114</v>
      </c>
      <c r="D36" t="s">
        <v>115</v>
      </c>
      <c r="E36">
        <v>125364</v>
      </c>
      <c r="I36" s="80">
        <f ca="1">COUNTIF(INDIRECT(CELL("contents",$N$1)):INDIRECT(CELL("contents",$P$1)),B36)</f>
        <v>1</v>
      </c>
      <c r="J36">
        <f t="shared" si="3"/>
        <v>1</v>
      </c>
      <c r="K36">
        <f t="shared" ca="1" si="4"/>
        <v>0</v>
      </c>
      <c r="N36" t="str">
        <f t="shared" si="5"/>
        <v>HERRING JOHNSON</v>
      </c>
      <c r="O36" t="str">
        <f t="shared" si="6"/>
        <v>Darcy</v>
      </c>
      <c r="P36">
        <f t="shared" si="7"/>
        <v>0</v>
      </c>
      <c r="Q36">
        <f t="shared" si="8"/>
        <v>2000</v>
      </c>
      <c r="R36">
        <f t="shared" si="9"/>
        <v>125364</v>
      </c>
      <c r="Y36" s="79"/>
      <c r="Z36">
        <v>34</v>
      </c>
      <c r="AA36" t="s">
        <v>126</v>
      </c>
      <c r="AB36" t="s">
        <v>60</v>
      </c>
      <c r="AC36" s="79">
        <v>39378</v>
      </c>
      <c r="AD36">
        <v>130109</v>
      </c>
      <c r="AE36" t="s">
        <v>214</v>
      </c>
      <c r="AF36" t="s">
        <v>196</v>
      </c>
      <c r="AH36" t="e">
        <f t="shared" si="10"/>
        <v>#N/A</v>
      </c>
      <c r="AK36">
        <v>61</v>
      </c>
      <c r="AL36" t="s">
        <v>167</v>
      </c>
      <c r="AM36" t="s">
        <v>77</v>
      </c>
      <c r="AN36" t="str">
        <f t="shared" ref="AN36:AN67" si="12">CONCATENATE(TRIM(AL36),TRIM(AM36))</f>
        <v>GOLDFISCHERMarcy</v>
      </c>
      <c r="AO36">
        <v>2004</v>
      </c>
      <c r="AP36">
        <v>122724</v>
      </c>
    </row>
    <row r="37" spans="1:42" x14ac:dyDescent="0.4">
      <c r="A37">
        <f t="shared" si="2"/>
        <v>126240</v>
      </c>
      <c r="B37">
        <v>36</v>
      </c>
      <c r="C37" t="s">
        <v>122</v>
      </c>
      <c r="D37" t="s">
        <v>44</v>
      </c>
      <c r="E37">
        <v>126240</v>
      </c>
      <c r="I37" s="80">
        <f ca="1">COUNTIF(INDIRECT(CELL("contents",$N$1)):INDIRECT(CELL("contents",$P$1)),B37)</f>
        <v>1</v>
      </c>
      <c r="J37">
        <f t="shared" si="3"/>
        <v>1</v>
      </c>
      <c r="K37">
        <f t="shared" ca="1" si="4"/>
        <v>0</v>
      </c>
      <c r="N37" t="str">
        <f t="shared" si="5"/>
        <v>CURRIE</v>
      </c>
      <c r="O37" t="str">
        <f t="shared" si="6"/>
        <v>Stephanie</v>
      </c>
      <c r="P37">
        <f t="shared" si="7"/>
        <v>0</v>
      </c>
      <c r="Q37">
        <f t="shared" si="8"/>
        <v>2000</v>
      </c>
      <c r="R37">
        <f t="shared" si="9"/>
        <v>126240</v>
      </c>
      <c r="Y37" s="79"/>
      <c r="Z37">
        <v>35</v>
      </c>
      <c r="AA37" t="s">
        <v>114</v>
      </c>
      <c r="AB37" t="s">
        <v>115</v>
      </c>
      <c r="AC37" s="79">
        <v>38661</v>
      </c>
      <c r="AD37">
        <v>125364</v>
      </c>
      <c r="AE37" t="s">
        <v>215</v>
      </c>
      <c r="AF37" t="s">
        <v>196</v>
      </c>
      <c r="AH37" t="e">
        <f t="shared" si="10"/>
        <v>#N/A</v>
      </c>
      <c r="AK37">
        <v>61</v>
      </c>
      <c r="AL37" t="s">
        <v>168</v>
      </c>
      <c r="AM37" t="s">
        <v>65</v>
      </c>
      <c r="AN37" t="str">
        <f t="shared" si="12"/>
        <v>GRAHAMLAWKira</v>
      </c>
      <c r="AO37">
        <v>2007</v>
      </c>
      <c r="AP37">
        <v>131955</v>
      </c>
    </row>
    <row r="38" spans="1:42" x14ac:dyDescent="0.4">
      <c r="A38">
        <f t="shared" si="2"/>
        <v>143840</v>
      </c>
      <c r="B38">
        <v>37</v>
      </c>
      <c r="C38" t="s">
        <v>110</v>
      </c>
      <c r="D38" t="s">
        <v>111</v>
      </c>
      <c r="E38">
        <v>143840</v>
      </c>
      <c r="I38" s="80">
        <f ca="1">COUNTIF(INDIRECT(CELL("contents",$N$1)):INDIRECT(CELL("contents",$P$1)),B38)</f>
        <v>1</v>
      </c>
      <c r="J38">
        <f t="shared" si="3"/>
        <v>1</v>
      </c>
      <c r="K38">
        <f t="shared" ca="1" si="4"/>
        <v>0</v>
      </c>
      <c r="N38" t="str">
        <f t="shared" si="5"/>
        <v>CHORLEY</v>
      </c>
      <c r="O38" t="str">
        <f t="shared" si="6"/>
        <v>Hana</v>
      </c>
      <c r="P38">
        <f t="shared" si="7"/>
        <v>0</v>
      </c>
      <c r="Q38">
        <f t="shared" si="8"/>
        <v>2000</v>
      </c>
      <c r="R38">
        <f t="shared" si="9"/>
        <v>143840</v>
      </c>
      <c r="Y38" s="79"/>
      <c r="Z38">
        <v>36</v>
      </c>
      <c r="AA38" t="s">
        <v>122</v>
      </c>
      <c r="AB38" t="s">
        <v>44</v>
      </c>
      <c r="AC38" s="79">
        <v>38632</v>
      </c>
      <c r="AD38">
        <v>126240</v>
      </c>
      <c r="AE38" t="s">
        <v>216</v>
      </c>
      <c r="AF38" t="s">
        <v>196</v>
      </c>
      <c r="AH38" t="e">
        <f t="shared" si="10"/>
        <v>#N/A</v>
      </c>
      <c r="AK38">
        <v>54</v>
      </c>
      <c r="AL38" t="s">
        <v>133</v>
      </c>
      <c r="AM38" t="s">
        <v>68</v>
      </c>
      <c r="AN38" t="str">
        <f t="shared" si="12"/>
        <v>GREENMarisa</v>
      </c>
      <c r="AO38">
        <v>2006</v>
      </c>
      <c r="AP38">
        <v>135306</v>
      </c>
    </row>
    <row r="39" spans="1:42" x14ac:dyDescent="0.4">
      <c r="A39">
        <f t="shared" si="2"/>
        <v>123780</v>
      </c>
      <c r="B39">
        <v>38</v>
      </c>
      <c r="C39" t="s">
        <v>130</v>
      </c>
      <c r="D39" t="s">
        <v>13</v>
      </c>
      <c r="E39">
        <v>123780</v>
      </c>
      <c r="I39" s="80">
        <f ca="1">COUNTIF(INDIRECT(CELL("contents",$N$1)):INDIRECT(CELL("contents",$P$1)),B39)</f>
        <v>0</v>
      </c>
      <c r="J39">
        <f t="shared" si="3"/>
        <v>1</v>
      </c>
      <c r="K39">
        <f t="shared" ca="1" si="4"/>
        <v>1</v>
      </c>
      <c r="N39" t="str">
        <f t="shared" si="5"/>
        <v>COOK</v>
      </c>
      <c r="O39" t="str">
        <f t="shared" si="6"/>
        <v>Imogen</v>
      </c>
      <c r="P39">
        <f t="shared" si="7"/>
        <v>0</v>
      </c>
      <c r="Q39">
        <f t="shared" si="8"/>
        <v>2000</v>
      </c>
      <c r="R39">
        <f t="shared" si="9"/>
        <v>123780</v>
      </c>
      <c r="Y39" s="79"/>
      <c r="Z39">
        <v>37</v>
      </c>
      <c r="AA39" t="s">
        <v>110</v>
      </c>
      <c r="AB39" t="s">
        <v>111</v>
      </c>
      <c r="AC39" s="79">
        <v>37882</v>
      </c>
      <c r="AD39">
        <v>143840</v>
      </c>
      <c r="AE39" t="s">
        <v>217</v>
      </c>
      <c r="AF39" t="s">
        <v>196</v>
      </c>
      <c r="AH39" t="e">
        <f t="shared" si="10"/>
        <v>#N/A</v>
      </c>
      <c r="AK39">
        <v>53</v>
      </c>
      <c r="AL39" t="s">
        <v>131</v>
      </c>
      <c r="AM39" t="s">
        <v>132</v>
      </c>
      <c r="AN39" t="str">
        <f t="shared" si="12"/>
        <v>HANNACatherine</v>
      </c>
      <c r="AO39">
        <v>2006</v>
      </c>
      <c r="AP39">
        <v>134643</v>
      </c>
    </row>
    <row r="40" spans="1:42" x14ac:dyDescent="0.4">
      <c r="A40">
        <f t="shared" si="2"/>
        <v>127036</v>
      </c>
      <c r="B40">
        <v>39</v>
      </c>
      <c r="C40" t="s">
        <v>134</v>
      </c>
      <c r="D40" t="s">
        <v>43</v>
      </c>
      <c r="E40">
        <v>127036</v>
      </c>
      <c r="I40" s="80">
        <f ca="1">COUNTIF(INDIRECT(CELL("contents",$N$1)):INDIRECT(CELL("contents",$P$1)),B40)</f>
        <v>0</v>
      </c>
      <c r="J40">
        <f t="shared" si="3"/>
        <v>1</v>
      </c>
      <c r="K40">
        <f t="shared" ca="1" si="4"/>
        <v>1</v>
      </c>
      <c r="N40" t="str">
        <f t="shared" si="5"/>
        <v>HARTLAND</v>
      </c>
      <c r="O40" t="str">
        <f t="shared" si="6"/>
        <v>Danni</v>
      </c>
      <c r="P40">
        <f t="shared" si="7"/>
        <v>0</v>
      </c>
      <c r="Q40">
        <f t="shared" si="8"/>
        <v>2000</v>
      </c>
      <c r="R40">
        <f t="shared" si="9"/>
        <v>127036</v>
      </c>
      <c r="Y40" s="79"/>
      <c r="Z40">
        <v>38</v>
      </c>
      <c r="AA40" t="s">
        <v>130</v>
      </c>
      <c r="AB40" t="s">
        <v>13</v>
      </c>
      <c r="AC40" s="79">
        <v>39280</v>
      </c>
      <c r="AD40">
        <v>123780</v>
      </c>
      <c r="AE40" t="s">
        <v>218</v>
      </c>
      <c r="AF40" t="s">
        <v>196</v>
      </c>
      <c r="AH40" t="e">
        <f t="shared" si="10"/>
        <v>#N/A</v>
      </c>
      <c r="AK40">
        <v>55</v>
      </c>
      <c r="AL40" t="s">
        <v>134</v>
      </c>
      <c r="AM40" t="s">
        <v>43</v>
      </c>
      <c r="AN40" t="str">
        <f t="shared" si="12"/>
        <v>HARTLANDDanni</v>
      </c>
      <c r="AO40">
        <v>2004</v>
      </c>
      <c r="AP40">
        <v>127036</v>
      </c>
    </row>
    <row r="41" spans="1:42" x14ac:dyDescent="0.4">
      <c r="A41">
        <f t="shared" si="2"/>
        <v>134047</v>
      </c>
      <c r="B41">
        <v>40</v>
      </c>
      <c r="C41" t="s">
        <v>219</v>
      </c>
      <c r="D41" t="s">
        <v>220</v>
      </c>
      <c r="E41">
        <v>134047</v>
      </c>
      <c r="I41" s="80">
        <f ca="1">COUNTIF(INDIRECT(CELL("contents",$N$1)):INDIRECT(CELL("contents",$P$1)),B41)</f>
        <v>1</v>
      </c>
      <c r="J41">
        <f t="shared" si="3"/>
        <v>1</v>
      </c>
      <c r="K41">
        <f t="shared" ca="1" si="4"/>
        <v>0</v>
      </c>
      <c r="N41" t="str">
        <f t="shared" si="5"/>
        <v>AHMAD PUAD</v>
      </c>
      <c r="O41" t="str">
        <f t="shared" si="6"/>
        <v>Umaira Saqeef</v>
      </c>
      <c r="P41">
        <f t="shared" si="7"/>
        <v>0</v>
      </c>
      <c r="Q41">
        <f t="shared" si="8"/>
        <v>2000</v>
      </c>
      <c r="R41">
        <f t="shared" si="9"/>
        <v>134047</v>
      </c>
      <c r="Y41" s="79"/>
      <c r="Z41">
        <v>39</v>
      </c>
      <c r="AA41" t="s">
        <v>134</v>
      </c>
      <c r="AB41" t="s">
        <v>43</v>
      </c>
      <c r="AC41" s="79">
        <v>38004</v>
      </c>
      <c r="AD41">
        <v>127036</v>
      </c>
      <c r="AE41" t="s">
        <v>213</v>
      </c>
      <c r="AF41" t="s">
        <v>196</v>
      </c>
      <c r="AH41" t="e">
        <f t="shared" si="10"/>
        <v>#N/A</v>
      </c>
      <c r="AK41">
        <v>37</v>
      </c>
      <c r="AL41" t="s">
        <v>189</v>
      </c>
      <c r="AM41" t="s">
        <v>115</v>
      </c>
      <c r="AN41" t="str">
        <f t="shared" si="12"/>
        <v>HERRING-JOHNSONDarcy</v>
      </c>
      <c r="AO41">
        <v>2005</v>
      </c>
      <c r="AP41">
        <v>125364</v>
      </c>
    </row>
    <row r="42" spans="1:42" x14ac:dyDescent="0.4">
      <c r="A42">
        <f t="shared" si="2"/>
        <v>127151</v>
      </c>
      <c r="B42">
        <v>41</v>
      </c>
      <c r="C42" t="s">
        <v>221</v>
      </c>
      <c r="D42" t="s">
        <v>12</v>
      </c>
      <c r="E42">
        <v>127151</v>
      </c>
      <c r="I42" s="80">
        <f ca="1">COUNTIF(INDIRECT(CELL("contents",$N$1)):INDIRECT(CELL("contents",$P$1)),B42)</f>
        <v>0</v>
      </c>
      <c r="J42">
        <f t="shared" si="3"/>
        <v>1</v>
      </c>
      <c r="K42">
        <f t="shared" ca="1" si="4"/>
        <v>1</v>
      </c>
      <c r="N42" t="str">
        <f t="shared" si="5"/>
        <v>RYDER GARCIA</v>
      </c>
      <c r="O42" t="str">
        <f t="shared" si="6"/>
        <v>Lauren</v>
      </c>
      <c r="P42">
        <f t="shared" si="7"/>
        <v>0</v>
      </c>
      <c r="Q42">
        <f t="shared" si="8"/>
        <v>2000</v>
      </c>
      <c r="R42">
        <f t="shared" si="9"/>
        <v>127151</v>
      </c>
      <c r="Y42" s="79"/>
      <c r="Z42">
        <v>40</v>
      </c>
      <c r="AA42" t="s">
        <v>219</v>
      </c>
      <c r="AB42" t="s">
        <v>220</v>
      </c>
      <c r="AC42" s="79">
        <v>38023</v>
      </c>
      <c r="AD42">
        <v>134047</v>
      </c>
      <c r="AE42" t="s">
        <v>202</v>
      </c>
      <c r="AF42" t="s">
        <v>196</v>
      </c>
      <c r="AH42" t="e">
        <f t="shared" si="10"/>
        <v>#N/A</v>
      </c>
      <c r="AK42">
        <v>58</v>
      </c>
      <c r="AL42" t="s">
        <v>140</v>
      </c>
      <c r="AM42" t="s">
        <v>25</v>
      </c>
      <c r="AN42" t="str">
        <f t="shared" si="12"/>
        <v>HIPPERSONCharlotte</v>
      </c>
      <c r="AO42">
        <v>2006</v>
      </c>
      <c r="AP42">
        <v>134052</v>
      </c>
    </row>
    <row r="43" spans="1:42" x14ac:dyDescent="0.4">
      <c r="A43">
        <f t="shared" si="2"/>
        <v>127636</v>
      </c>
      <c r="B43">
        <v>42</v>
      </c>
      <c r="C43" t="s">
        <v>127</v>
      </c>
      <c r="D43" t="s">
        <v>63</v>
      </c>
      <c r="E43">
        <v>127636</v>
      </c>
      <c r="I43" s="80">
        <f ca="1">COUNTIF(INDIRECT(CELL("contents",$N$1)):INDIRECT(CELL("contents",$P$1)),B43)</f>
        <v>1</v>
      </c>
      <c r="J43">
        <f t="shared" si="3"/>
        <v>1</v>
      </c>
      <c r="K43">
        <f t="shared" ca="1" si="4"/>
        <v>0</v>
      </c>
      <c r="N43" t="str">
        <f t="shared" si="5"/>
        <v>AMORE</v>
      </c>
      <c r="O43" t="str">
        <f t="shared" si="6"/>
        <v>Victoria</v>
      </c>
      <c r="P43">
        <f t="shared" si="7"/>
        <v>0</v>
      </c>
      <c r="Q43">
        <f t="shared" si="8"/>
        <v>2000</v>
      </c>
      <c r="R43">
        <f t="shared" si="9"/>
        <v>127636</v>
      </c>
      <c r="Y43" s="79"/>
      <c r="Z43">
        <v>41</v>
      </c>
      <c r="AA43" t="s">
        <v>221</v>
      </c>
      <c r="AB43" t="s">
        <v>12</v>
      </c>
      <c r="AC43" s="79">
        <v>38365</v>
      </c>
      <c r="AD43">
        <v>127151</v>
      </c>
      <c r="AE43" t="s">
        <v>198</v>
      </c>
      <c r="AF43" t="s">
        <v>196</v>
      </c>
      <c r="AH43" t="e">
        <f t="shared" si="10"/>
        <v>#N/A</v>
      </c>
      <c r="AK43">
        <v>41</v>
      </c>
      <c r="AL43" t="s">
        <v>118</v>
      </c>
      <c r="AM43" t="s">
        <v>54</v>
      </c>
      <c r="AN43" t="str">
        <f t="shared" si="12"/>
        <v>HUAnn-Emma</v>
      </c>
      <c r="AO43">
        <v>2006</v>
      </c>
      <c r="AP43">
        <v>123858</v>
      </c>
    </row>
    <row r="44" spans="1:42" x14ac:dyDescent="0.4">
      <c r="A44">
        <f t="shared" si="2"/>
        <v>134643</v>
      </c>
      <c r="B44">
        <v>43</v>
      </c>
      <c r="C44" t="s">
        <v>131</v>
      </c>
      <c r="D44" t="s">
        <v>132</v>
      </c>
      <c r="E44">
        <v>134643</v>
      </c>
      <c r="I44" s="80">
        <f ca="1">COUNTIF(INDIRECT(CELL("contents",$N$1)):INDIRECT(CELL("contents",$P$1)),B44)</f>
        <v>0</v>
      </c>
      <c r="J44">
        <f t="shared" si="3"/>
        <v>1</v>
      </c>
      <c r="K44">
        <f t="shared" ca="1" si="4"/>
        <v>1</v>
      </c>
      <c r="N44" t="str">
        <f t="shared" si="5"/>
        <v>HANNA</v>
      </c>
      <c r="O44" t="str">
        <f t="shared" si="6"/>
        <v>Catherine</v>
      </c>
      <c r="P44">
        <f t="shared" si="7"/>
        <v>0</v>
      </c>
      <c r="Q44">
        <f t="shared" si="8"/>
        <v>2000</v>
      </c>
      <c r="R44">
        <f t="shared" si="9"/>
        <v>134643</v>
      </c>
      <c r="Y44" s="79"/>
      <c r="Z44">
        <v>42</v>
      </c>
      <c r="AA44" t="s">
        <v>127</v>
      </c>
      <c r="AB44" t="s">
        <v>63</v>
      </c>
      <c r="AC44" s="79">
        <v>39293</v>
      </c>
      <c r="AD44">
        <v>127636</v>
      </c>
      <c r="AE44" t="s">
        <v>205</v>
      </c>
      <c r="AF44" t="s">
        <v>196</v>
      </c>
      <c r="AH44" t="e">
        <f t="shared" si="10"/>
        <v>#N/A</v>
      </c>
      <c r="AK44">
        <v>15</v>
      </c>
      <c r="AL44" t="s">
        <v>107</v>
      </c>
      <c r="AM44" t="s">
        <v>11</v>
      </c>
      <c r="AN44" t="str">
        <f t="shared" si="12"/>
        <v>HYDEBronwen</v>
      </c>
      <c r="AO44">
        <v>2003</v>
      </c>
      <c r="AP44">
        <v>118099</v>
      </c>
    </row>
    <row r="45" spans="1:42" x14ac:dyDescent="0.4">
      <c r="A45">
        <f t="shared" si="2"/>
        <v>140941</v>
      </c>
      <c r="B45">
        <v>44</v>
      </c>
      <c r="C45" t="s">
        <v>128</v>
      </c>
      <c r="D45" t="s">
        <v>129</v>
      </c>
      <c r="E45">
        <v>140941</v>
      </c>
      <c r="I45" s="80">
        <f ca="1">COUNTIF(INDIRECT(CELL("contents",$N$1)):INDIRECT(CELL("contents",$P$1)),B45)</f>
        <v>0</v>
      </c>
      <c r="J45">
        <f t="shared" si="3"/>
        <v>1</v>
      </c>
      <c r="K45">
        <f t="shared" ca="1" si="4"/>
        <v>1</v>
      </c>
      <c r="N45" t="str">
        <f t="shared" si="5"/>
        <v>DEVLIN</v>
      </c>
      <c r="O45" t="str">
        <f t="shared" si="6"/>
        <v>Tiggy</v>
      </c>
      <c r="P45">
        <f t="shared" si="7"/>
        <v>0</v>
      </c>
      <c r="Q45">
        <f t="shared" si="8"/>
        <v>2000</v>
      </c>
      <c r="R45">
        <f t="shared" si="9"/>
        <v>140941</v>
      </c>
      <c r="Y45" s="79"/>
      <c r="Z45">
        <v>43</v>
      </c>
      <c r="AA45" t="s">
        <v>131</v>
      </c>
      <c r="AB45" t="s">
        <v>132</v>
      </c>
      <c r="AC45" s="79">
        <v>38915</v>
      </c>
      <c r="AD45">
        <v>134643</v>
      </c>
      <c r="AE45" t="s">
        <v>199</v>
      </c>
      <c r="AF45" t="s">
        <v>196</v>
      </c>
      <c r="AH45" t="e">
        <f t="shared" si="10"/>
        <v>#N/A</v>
      </c>
      <c r="AK45">
        <v>8</v>
      </c>
      <c r="AL45" t="s">
        <v>94</v>
      </c>
      <c r="AM45" t="s">
        <v>29</v>
      </c>
      <c r="AN45" t="str">
        <f t="shared" si="12"/>
        <v>JOHNSONIsabella</v>
      </c>
      <c r="AO45">
        <v>2006</v>
      </c>
      <c r="AP45">
        <v>128561</v>
      </c>
    </row>
    <row r="46" spans="1:42" x14ac:dyDescent="0.4">
      <c r="A46">
        <f t="shared" si="2"/>
        <v>0</v>
      </c>
      <c r="I46" s="80">
        <f ca="1">COUNTIF(INDIRECT(CELL("contents",$N$1)):INDIRECT(CELL("contents",$P$1)),B46)</f>
        <v>0</v>
      </c>
      <c r="J46">
        <f t="shared" si="3"/>
        <v>0</v>
      </c>
      <c r="K46">
        <f t="shared" ca="1" si="4"/>
        <v>0</v>
      </c>
      <c r="N46" t="str">
        <f t="shared" si="5"/>
        <v/>
      </c>
      <c r="O46" t="str">
        <f t="shared" si="6"/>
        <v/>
      </c>
      <c r="P46">
        <f t="shared" si="7"/>
        <v>0</v>
      </c>
      <c r="Q46">
        <f t="shared" si="8"/>
        <v>2000</v>
      </c>
      <c r="R46">
        <f t="shared" si="9"/>
        <v>0</v>
      </c>
      <c r="Y46" s="79"/>
      <c r="Z46">
        <v>44</v>
      </c>
      <c r="AA46" t="s">
        <v>128</v>
      </c>
      <c r="AB46" t="s">
        <v>129</v>
      </c>
      <c r="AC46" s="79">
        <v>39227</v>
      </c>
      <c r="AD46">
        <v>140941</v>
      </c>
      <c r="AE46" t="s">
        <v>203</v>
      </c>
      <c r="AF46" t="s">
        <v>196</v>
      </c>
      <c r="AH46" t="e">
        <f t="shared" si="10"/>
        <v>#N/A</v>
      </c>
      <c r="AK46">
        <v>28</v>
      </c>
      <c r="AL46" t="s">
        <v>120</v>
      </c>
      <c r="AM46" t="s">
        <v>29</v>
      </c>
      <c r="AN46" t="str">
        <f t="shared" si="12"/>
        <v>KENISTON-COOPERIsabella</v>
      </c>
      <c r="AO46">
        <v>2003</v>
      </c>
      <c r="AP46">
        <v>122739</v>
      </c>
    </row>
    <row r="47" spans="1:42" x14ac:dyDescent="0.4">
      <c r="A47">
        <f t="shared" si="2"/>
        <v>0</v>
      </c>
      <c r="I47" s="80">
        <f ca="1">COUNTIF(INDIRECT(CELL("contents",$N$1)):INDIRECT(CELL("contents",$P$1)),B47)</f>
        <v>0</v>
      </c>
      <c r="J47">
        <f t="shared" si="3"/>
        <v>0</v>
      </c>
      <c r="K47">
        <f t="shared" ca="1" si="4"/>
        <v>0</v>
      </c>
      <c r="N47" t="str">
        <f t="shared" si="5"/>
        <v/>
      </c>
      <c r="O47" t="str">
        <f t="shared" si="6"/>
        <v/>
      </c>
      <c r="P47">
        <f t="shared" si="7"/>
        <v>0</v>
      </c>
      <c r="Q47">
        <f t="shared" si="8"/>
        <v>2000</v>
      </c>
      <c r="R47">
        <f t="shared" si="9"/>
        <v>0</v>
      </c>
      <c r="Y47" s="79"/>
      <c r="Z47" t="s">
        <v>184</v>
      </c>
      <c r="AA47">
        <f t="shared" ref="AA47:AA49" si="13">FIND(" ",$Z47)</f>
        <v>3</v>
      </c>
      <c r="AB47">
        <f t="shared" ref="AB47:AC47" si="14">FIND(" ",$Z47,AA47+1)</f>
        <v>10</v>
      </c>
      <c r="AC47">
        <f t="shared" si="14"/>
        <v>15</v>
      </c>
      <c r="AD47" t="str">
        <f t="shared" ref="AD47:AD49" si="15">TRIM(MID(Z47,AA47,AB47-AA47))</f>
        <v>WALLER</v>
      </c>
      <c r="AE47" t="str">
        <f t="shared" ref="AE47:AE49" si="16">TRIM(MID(Z47,AB47,AC47-AB47))</f>
        <v>Lyla</v>
      </c>
      <c r="AF47" t="str">
        <f t="shared" ref="AF47:AF49" si="17">CONCATENATE(AD47,AE47)</f>
        <v>WALLERLyla</v>
      </c>
      <c r="AH47">
        <f t="shared" si="10"/>
        <v>135337</v>
      </c>
      <c r="AK47">
        <v>56</v>
      </c>
      <c r="AL47" t="s">
        <v>136</v>
      </c>
      <c r="AM47" t="s">
        <v>137</v>
      </c>
      <c r="AN47" t="str">
        <f t="shared" si="12"/>
        <v>KINGEloise</v>
      </c>
      <c r="AO47">
        <v>2005</v>
      </c>
      <c r="AP47">
        <v>141642</v>
      </c>
    </row>
    <row r="48" spans="1:42" x14ac:dyDescent="0.4">
      <c r="A48">
        <f t="shared" si="2"/>
        <v>0</v>
      </c>
      <c r="I48" s="80">
        <f ca="1">COUNTIF(INDIRECT(CELL("contents",$N$1)):INDIRECT(CELL("contents",$P$1)),B48)</f>
        <v>0</v>
      </c>
      <c r="J48">
        <f t="shared" si="3"/>
        <v>0</v>
      </c>
      <c r="K48">
        <f t="shared" ca="1" si="4"/>
        <v>0</v>
      </c>
      <c r="N48" t="str">
        <f t="shared" si="5"/>
        <v/>
      </c>
      <c r="O48" t="str">
        <f t="shared" si="6"/>
        <v/>
      </c>
      <c r="P48">
        <f t="shared" si="7"/>
        <v>0</v>
      </c>
      <c r="Q48">
        <f t="shared" si="8"/>
        <v>2000</v>
      </c>
      <c r="R48">
        <f t="shared" si="9"/>
        <v>0</v>
      </c>
      <c r="Y48" s="79"/>
      <c r="Z48" t="s">
        <v>185</v>
      </c>
      <c r="AA48">
        <f t="shared" si="13"/>
        <v>3</v>
      </c>
      <c r="AB48">
        <f t="shared" ref="AB48:AC48" si="18">FIND(" ",$Z48,AA48+1)</f>
        <v>12</v>
      </c>
      <c r="AC48">
        <f t="shared" si="18"/>
        <v>18</v>
      </c>
      <c r="AD48" t="str">
        <f t="shared" si="15"/>
        <v>HARTLAND</v>
      </c>
      <c r="AE48" t="str">
        <f t="shared" si="16"/>
        <v>Danni</v>
      </c>
      <c r="AF48" t="str">
        <f t="shared" si="17"/>
        <v>HARTLANDDanni</v>
      </c>
      <c r="AH48">
        <f t="shared" si="10"/>
        <v>127036</v>
      </c>
      <c r="AK48">
        <v>16</v>
      </c>
      <c r="AL48" t="s">
        <v>108</v>
      </c>
      <c r="AM48" t="s">
        <v>15</v>
      </c>
      <c r="AN48" t="str">
        <f t="shared" si="12"/>
        <v>KNOXEleanor</v>
      </c>
      <c r="AO48">
        <v>2003</v>
      </c>
      <c r="AP48">
        <v>127269</v>
      </c>
    </row>
    <row r="49" spans="1:42" x14ac:dyDescent="0.4">
      <c r="A49">
        <f t="shared" si="2"/>
        <v>0</v>
      </c>
      <c r="I49" s="80">
        <f ca="1">COUNTIF(INDIRECT(CELL("contents",$N$1)):INDIRECT(CELL("contents",$P$1)),B49)</f>
        <v>0</v>
      </c>
      <c r="J49">
        <f t="shared" si="3"/>
        <v>0</v>
      </c>
      <c r="K49">
        <f t="shared" ca="1" si="4"/>
        <v>0</v>
      </c>
      <c r="N49" t="str">
        <f t="shared" si="5"/>
        <v/>
      </c>
      <c r="O49" t="str">
        <f t="shared" si="6"/>
        <v/>
      </c>
      <c r="P49">
        <f t="shared" si="7"/>
        <v>0</v>
      </c>
      <c r="Q49">
        <f t="shared" si="8"/>
        <v>2000</v>
      </c>
      <c r="R49">
        <f t="shared" si="9"/>
        <v>0</v>
      </c>
      <c r="Y49" s="79"/>
      <c r="Z49" t="s">
        <v>186</v>
      </c>
      <c r="AA49">
        <f t="shared" si="13"/>
        <v>3</v>
      </c>
      <c r="AB49">
        <f t="shared" ref="AB49:AC49" si="19">FIND(" ",$Z49,AA49+1)</f>
        <v>10</v>
      </c>
      <c r="AC49">
        <f t="shared" si="19"/>
        <v>16</v>
      </c>
      <c r="AD49" t="str">
        <f t="shared" si="15"/>
        <v>DEVLIN</v>
      </c>
      <c r="AE49" t="str">
        <f t="shared" si="16"/>
        <v>Tiggy</v>
      </c>
      <c r="AF49" t="str">
        <f t="shared" si="17"/>
        <v>DEVLINTiggy</v>
      </c>
      <c r="AH49">
        <f t="shared" si="10"/>
        <v>140941</v>
      </c>
      <c r="AK49">
        <v>43</v>
      </c>
      <c r="AL49" t="s">
        <v>117</v>
      </c>
      <c r="AM49" t="s">
        <v>58</v>
      </c>
      <c r="AN49" t="str">
        <f t="shared" si="12"/>
        <v>LAWRENCEEvangeline</v>
      </c>
      <c r="AO49">
        <v>2006</v>
      </c>
      <c r="AP49">
        <v>128906</v>
      </c>
    </row>
    <row r="50" spans="1:42" x14ac:dyDescent="0.4">
      <c r="A50">
        <f t="shared" si="2"/>
        <v>0</v>
      </c>
      <c r="I50" s="80">
        <f ca="1">COUNTIF(INDIRECT(CELL("contents",$N$1)):INDIRECT(CELL("contents",$P$1)),B50)</f>
        <v>0</v>
      </c>
      <c r="J50">
        <f t="shared" si="3"/>
        <v>0</v>
      </c>
      <c r="K50">
        <f t="shared" ca="1" si="4"/>
        <v>0</v>
      </c>
      <c r="N50" t="str">
        <f t="shared" si="5"/>
        <v/>
      </c>
      <c r="O50" t="str">
        <f t="shared" si="6"/>
        <v/>
      </c>
      <c r="P50">
        <f t="shared" si="7"/>
        <v>0</v>
      </c>
      <c r="Q50">
        <f t="shared" si="8"/>
        <v>2000</v>
      </c>
      <c r="R50">
        <f t="shared" si="9"/>
        <v>0</v>
      </c>
      <c r="Y50" s="79"/>
      <c r="AK50">
        <v>61</v>
      </c>
      <c r="AL50" t="s">
        <v>117</v>
      </c>
      <c r="AM50" t="s">
        <v>58</v>
      </c>
      <c r="AN50" t="str">
        <f t="shared" si="12"/>
        <v>LAWRENCEEvangeline</v>
      </c>
      <c r="AO50">
        <v>2006</v>
      </c>
      <c r="AP50">
        <v>128606</v>
      </c>
    </row>
    <row r="51" spans="1:42" x14ac:dyDescent="0.4">
      <c r="A51">
        <f t="shared" si="2"/>
        <v>0</v>
      </c>
      <c r="I51" s="80">
        <f ca="1">COUNTIF(INDIRECT(CELL("contents",$N$1)):INDIRECT(CELL("contents",$P$1)),B51)</f>
        <v>0</v>
      </c>
      <c r="J51">
        <f t="shared" si="3"/>
        <v>0</v>
      </c>
      <c r="K51">
        <f t="shared" ca="1" si="4"/>
        <v>0</v>
      </c>
      <c r="N51" t="str">
        <f t="shared" si="5"/>
        <v/>
      </c>
      <c r="O51" t="str">
        <f t="shared" si="6"/>
        <v/>
      </c>
      <c r="P51">
        <f t="shared" si="7"/>
        <v>0</v>
      </c>
      <c r="Q51">
        <f t="shared" si="8"/>
        <v>2000</v>
      </c>
      <c r="R51">
        <f t="shared" si="9"/>
        <v>0</v>
      </c>
      <c r="Y51" s="79"/>
      <c r="AK51">
        <v>44</v>
      </c>
      <c r="AL51" t="s">
        <v>121</v>
      </c>
      <c r="AM51" t="s">
        <v>49</v>
      </c>
      <c r="AN51" t="str">
        <f t="shared" si="12"/>
        <v>LAWSONAngelica</v>
      </c>
      <c r="AO51">
        <v>2003</v>
      </c>
      <c r="AP51">
        <v>123688</v>
      </c>
    </row>
    <row r="52" spans="1:42" x14ac:dyDescent="0.4">
      <c r="A52">
        <f t="shared" si="2"/>
        <v>0</v>
      </c>
      <c r="I52" s="80">
        <f ca="1">COUNTIF(INDIRECT(CELL("contents",$N$1)):INDIRECT(CELL("contents",$P$1)),B52)</f>
        <v>0</v>
      </c>
      <c r="J52">
        <f t="shared" si="3"/>
        <v>0</v>
      </c>
      <c r="K52">
        <f t="shared" ca="1" si="4"/>
        <v>0</v>
      </c>
      <c r="N52" t="str">
        <f t="shared" si="5"/>
        <v/>
      </c>
      <c r="O52" t="str">
        <f t="shared" si="6"/>
        <v/>
      </c>
      <c r="P52">
        <f t="shared" si="7"/>
        <v>0</v>
      </c>
      <c r="Q52">
        <f t="shared" si="8"/>
        <v>2000</v>
      </c>
      <c r="R52">
        <f t="shared" si="9"/>
        <v>0</v>
      </c>
      <c r="Y52" s="79"/>
      <c r="AK52">
        <v>61</v>
      </c>
      <c r="AL52" t="s">
        <v>158</v>
      </c>
      <c r="AM52" t="s">
        <v>59</v>
      </c>
      <c r="AN52" t="str">
        <f t="shared" si="12"/>
        <v>LONGEleonore</v>
      </c>
      <c r="AO52">
        <v>2006</v>
      </c>
      <c r="AP52">
        <v>133197</v>
      </c>
    </row>
    <row r="53" spans="1:42" x14ac:dyDescent="0.4">
      <c r="A53">
        <f t="shared" si="2"/>
        <v>0</v>
      </c>
      <c r="I53" s="80">
        <f ca="1">COUNTIF(INDIRECT(CELL("contents",$N$1)):INDIRECT(CELL("contents",$P$1)),B53)</f>
        <v>0</v>
      </c>
      <c r="J53">
        <f t="shared" si="3"/>
        <v>0</v>
      </c>
      <c r="K53">
        <f t="shared" ca="1" si="4"/>
        <v>0</v>
      </c>
      <c r="N53" t="str">
        <f t="shared" si="5"/>
        <v/>
      </c>
      <c r="O53" t="str">
        <f t="shared" si="6"/>
        <v/>
      </c>
      <c r="P53">
        <f t="shared" si="7"/>
        <v>0</v>
      </c>
      <c r="Q53">
        <f t="shared" si="8"/>
        <v>2000</v>
      </c>
      <c r="R53">
        <f t="shared" si="9"/>
        <v>0</v>
      </c>
      <c r="Y53" s="79"/>
      <c r="AK53">
        <v>61</v>
      </c>
      <c r="AL53" t="s">
        <v>151</v>
      </c>
      <c r="AM53" t="s">
        <v>25</v>
      </c>
      <c r="AN53" t="str">
        <f t="shared" si="12"/>
        <v>MACEYCharlotte</v>
      </c>
      <c r="AO53">
        <v>2003</v>
      </c>
      <c r="AP53">
        <v>124325</v>
      </c>
    </row>
    <row r="54" spans="1:42" x14ac:dyDescent="0.4">
      <c r="A54">
        <f t="shared" si="2"/>
        <v>0</v>
      </c>
      <c r="I54" s="80">
        <f ca="1">COUNTIF(INDIRECT(CELL("contents",$N$1)):INDIRECT(CELL("contents",$P$1)),B54)</f>
        <v>0</v>
      </c>
      <c r="J54">
        <f t="shared" si="3"/>
        <v>0</v>
      </c>
      <c r="K54">
        <f t="shared" ca="1" si="4"/>
        <v>0</v>
      </c>
      <c r="N54" t="str">
        <f t="shared" si="5"/>
        <v/>
      </c>
      <c r="O54" t="str">
        <f t="shared" si="6"/>
        <v/>
      </c>
      <c r="P54">
        <f t="shared" si="7"/>
        <v>0</v>
      </c>
      <c r="Q54">
        <f t="shared" si="8"/>
        <v>2000</v>
      </c>
      <c r="R54">
        <f t="shared" si="9"/>
        <v>0</v>
      </c>
      <c r="Y54" s="79"/>
      <c r="AK54">
        <v>14</v>
      </c>
      <c r="AL54" t="s">
        <v>92</v>
      </c>
      <c r="AM54" t="s">
        <v>21</v>
      </c>
      <c r="AN54" t="str">
        <f t="shared" si="12"/>
        <v>MEURISSEScarlett</v>
      </c>
      <c r="AO54">
        <v>2004</v>
      </c>
      <c r="AP54">
        <v>125345</v>
      </c>
    </row>
    <row r="55" spans="1:42" x14ac:dyDescent="0.4">
      <c r="A55">
        <f t="shared" si="2"/>
        <v>0</v>
      </c>
      <c r="I55" s="80">
        <f ca="1">COUNTIF(INDIRECT(CELL("contents",$N$1)):INDIRECT(CELL("contents",$P$1)),B55)</f>
        <v>0</v>
      </c>
      <c r="J55">
        <f t="shared" si="3"/>
        <v>0</v>
      </c>
      <c r="K55">
        <f t="shared" ca="1" si="4"/>
        <v>0</v>
      </c>
      <c r="N55" t="str">
        <f t="shared" si="5"/>
        <v/>
      </c>
      <c r="O55" t="str">
        <f t="shared" si="6"/>
        <v/>
      </c>
      <c r="P55">
        <f t="shared" si="7"/>
        <v>0</v>
      </c>
      <c r="Q55">
        <f t="shared" si="8"/>
        <v>2000</v>
      </c>
      <c r="R55">
        <f t="shared" si="9"/>
        <v>0</v>
      </c>
      <c r="Y55" s="79"/>
      <c r="AK55">
        <v>18</v>
      </c>
      <c r="AL55" t="s">
        <v>102</v>
      </c>
      <c r="AM55" t="s">
        <v>9</v>
      </c>
      <c r="AN55" t="str">
        <f t="shared" si="12"/>
        <v>MIDDLETONAmelia</v>
      </c>
      <c r="AO55">
        <v>2003</v>
      </c>
      <c r="AP55">
        <v>128634</v>
      </c>
    </row>
    <row r="56" spans="1:42" x14ac:dyDescent="0.4">
      <c r="A56">
        <f t="shared" si="2"/>
        <v>0</v>
      </c>
      <c r="I56" s="80">
        <f ca="1">COUNTIF(INDIRECT(CELL("contents",$N$1)):INDIRECT(CELL("contents",$P$1)),B56)</f>
        <v>0</v>
      </c>
      <c r="J56">
        <f t="shared" si="3"/>
        <v>0</v>
      </c>
      <c r="K56">
        <f t="shared" ca="1" si="4"/>
        <v>0</v>
      </c>
      <c r="N56" t="str">
        <f t="shared" si="5"/>
        <v/>
      </c>
      <c r="O56" t="str">
        <f t="shared" si="6"/>
        <v/>
      </c>
      <c r="P56">
        <f t="shared" si="7"/>
        <v>0</v>
      </c>
      <c r="Q56">
        <f t="shared" si="8"/>
        <v>2000</v>
      </c>
      <c r="R56">
        <f t="shared" si="9"/>
        <v>0</v>
      </c>
      <c r="AK56">
        <v>10</v>
      </c>
      <c r="AL56" t="s">
        <v>91</v>
      </c>
      <c r="AM56" t="s">
        <v>26</v>
      </c>
      <c r="AN56" t="str">
        <f t="shared" si="12"/>
        <v>O'CONNELLOlivia</v>
      </c>
      <c r="AO56">
        <v>2003</v>
      </c>
      <c r="AP56">
        <v>120754</v>
      </c>
    </row>
    <row r="57" spans="1:42" x14ac:dyDescent="0.4">
      <c r="A57">
        <f t="shared" si="2"/>
        <v>0</v>
      </c>
      <c r="I57" s="80">
        <f ca="1">COUNTIF(INDIRECT(CELL("contents",$N$1)):INDIRECT(CELL("contents",$P$1)),B57)</f>
        <v>0</v>
      </c>
      <c r="J57">
        <f t="shared" si="3"/>
        <v>0</v>
      </c>
      <c r="K57">
        <f t="shared" ca="1" si="4"/>
        <v>0</v>
      </c>
      <c r="N57" t="str">
        <f t="shared" si="5"/>
        <v/>
      </c>
      <c r="O57" t="str">
        <f t="shared" si="6"/>
        <v/>
      </c>
      <c r="P57">
        <f t="shared" si="7"/>
        <v>0</v>
      </c>
      <c r="Q57">
        <f t="shared" si="8"/>
        <v>2000</v>
      </c>
      <c r="R57">
        <f t="shared" si="9"/>
        <v>0</v>
      </c>
      <c r="AK57">
        <v>26</v>
      </c>
      <c r="AL57" t="s">
        <v>101</v>
      </c>
      <c r="AM57" t="s">
        <v>9</v>
      </c>
      <c r="AN57" t="str">
        <f t="shared" si="12"/>
        <v>PRICEAmelia</v>
      </c>
      <c r="AO57">
        <v>2004</v>
      </c>
      <c r="AP57">
        <v>122515</v>
      </c>
    </row>
    <row r="58" spans="1:42" x14ac:dyDescent="0.4">
      <c r="A58">
        <f t="shared" si="2"/>
        <v>0</v>
      </c>
      <c r="I58" s="80">
        <f ca="1">COUNTIF(INDIRECT(CELL("contents",$N$1)):INDIRECT(CELL("contents",$P$1)),B58)</f>
        <v>0</v>
      </c>
      <c r="J58">
        <f t="shared" si="3"/>
        <v>0</v>
      </c>
      <c r="K58">
        <f t="shared" ca="1" si="4"/>
        <v>0</v>
      </c>
      <c r="N58" t="str">
        <f t="shared" si="5"/>
        <v/>
      </c>
      <c r="O58" t="str">
        <f t="shared" si="6"/>
        <v/>
      </c>
      <c r="P58">
        <f t="shared" si="7"/>
        <v>0</v>
      </c>
      <c r="Q58">
        <f t="shared" si="8"/>
        <v>2000</v>
      </c>
      <c r="R58">
        <f t="shared" si="9"/>
        <v>0</v>
      </c>
      <c r="AK58">
        <v>6</v>
      </c>
      <c r="AL58" t="s">
        <v>93</v>
      </c>
      <c r="AM58" t="s">
        <v>19</v>
      </c>
      <c r="AN58" t="str">
        <f t="shared" si="12"/>
        <v>QUELCHAbigail</v>
      </c>
      <c r="AO58">
        <v>2003</v>
      </c>
      <c r="AP58">
        <v>120632</v>
      </c>
    </row>
    <row r="59" spans="1:42" x14ac:dyDescent="0.4">
      <c r="A59">
        <f t="shared" si="2"/>
        <v>0</v>
      </c>
      <c r="I59" s="80">
        <f ca="1">COUNTIF(INDIRECT(CELL("contents",$N$1)):INDIRECT(CELL("contents",$P$1)),B59)</f>
        <v>0</v>
      </c>
      <c r="J59">
        <f t="shared" si="3"/>
        <v>0</v>
      </c>
      <c r="K59">
        <f t="shared" ca="1" si="4"/>
        <v>0</v>
      </c>
      <c r="N59" t="str">
        <f t="shared" si="5"/>
        <v/>
      </c>
      <c r="O59" t="str">
        <f t="shared" si="6"/>
        <v/>
      </c>
      <c r="P59">
        <f t="shared" si="7"/>
        <v>0</v>
      </c>
      <c r="Q59">
        <f t="shared" si="8"/>
        <v>2000</v>
      </c>
      <c r="R59">
        <f t="shared" si="9"/>
        <v>0</v>
      </c>
      <c r="AK59">
        <v>23</v>
      </c>
      <c r="AL59" t="s">
        <v>135</v>
      </c>
      <c r="AM59" t="s">
        <v>55</v>
      </c>
      <c r="AN59" t="str">
        <f t="shared" si="12"/>
        <v>ROBERTSRuby</v>
      </c>
      <c r="AO59">
        <v>2005</v>
      </c>
      <c r="AP59">
        <v>127123</v>
      </c>
    </row>
    <row r="60" spans="1:42" x14ac:dyDescent="0.4">
      <c r="A60">
        <f t="shared" si="2"/>
        <v>0</v>
      </c>
      <c r="I60" s="80">
        <f ca="1">COUNTIF(INDIRECT(CELL("contents",$N$1)):INDIRECT(CELL("contents",$P$1)),B60)</f>
        <v>0</v>
      </c>
      <c r="J60">
        <f t="shared" si="3"/>
        <v>0</v>
      </c>
      <c r="K60">
        <f t="shared" ca="1" si="4"/>
        <v>0</v>
      </c>
      <c r="N60" t="str">
        <f t="shared" si="5"/>
        <v/>
      </c>
      <c r="O60" t="str">
        <f t="shared" si="6"/>
        <v/>
      </c>
      <c r="P60">
        <f t="shared" si="7"/>
        <v>0</v>
      </c>
      <c r="Q60">
        <f t="shared" si="8"/>
        <v>2000</v>
      </c>
      <c r="R60">
        <f t="shared" si="9"/>
        <v>0</v>
      </c>
      <c r="AK60">
        <v>61</v>
      </c>
      <c r="AL60" t="s">
        <v>161</v>
      </c>
      <c r="AM60" t="s">
        <v>37</v>
      </c>
      <c r="AN60" t="str">
        <f t="shared" si="12"/>
        <v>RUSSELLAmelie</v>
      </c>
      <c r="AO60">
        <v>2005</v>
      </c>
      <c r="AP60">
        <v>124650</v>
      </c>
    </row>
    <row r="61" spans="1:42" x14ac:dyDescent="0.4">
      <c r="A61">
        <f t="shared" si="2"/>
        <v>0</v>
      </c>
      <c r="I61" s="80">
        <f ca="1">COUNTIF(INDIRECT(CELL("contents",$N$1)):INDIRECT(CELL("contents",$P$1)),B61)</f>
        <v>0</v>
      </c>
      <c r="J61">
        <f t="shared" si="3"/>
        <v>0</v>
      </c>
      <c r="K61">
        <f t="shared" ca="1" si="4"/>
        <v>0</v>
      </c>
      <c r="N61" t="str">
        <f t="shared" si="5"/>
        <v/>
      </c>
      <c r="O61" t="str">
        <f t="shared" si="6"/>
        <v/>
      </c>
      <c r="P61">
        <f t="shared" si="7"/>
        <v>0</v>
      </c>
      <c r="Q61">
        <f t="shared" si="8"/>
        <v>2000</v>
      </c>
      <c r="R61">
        <f t="shared" si="9"/>
        <v>0</v>
      </c>
      <c r="AK61">
        <v>61</v>
      </c>
      <c r="AL61" t="s">
        <v>154</v>
      </c>
      <c r="AM61" t="s">
        <v>12</v>
      </c>
      <c r="AN61" t="str">
        <f t="shared" si="12"/>
        <v>RYDER-GARCIALauren</v>
      </c>
      <c r="AO61">
        <v>2005</v>
      </c>
      <c r="AP61">
        <v>127151</v>
      </c>
    </row>
    <row r="62" spans="1:42" x14ac:dyDescent="0.4">
      <c r="A62">
        <f t="shared" si="2"/>
        <v>0</v>
      </c>
      <c r="I62" s="80">
        <f ca="1">COUNTIF(INDIRECT(CELL("contents",$N$1)):INDIRECT(CELL("contents",$P$1)),B62)</f>
        <v>0</v>
      </c>
      <c r="J62">
        <f t="shared" si="3"/>
        <v>0</v>
      </c>
      <c r="K62">
        <f t="shared" ca="1" si="4"/>
        <v>0</v>
      </c>
      <c r="N62" t="str">
        <f t="shared" si="5"/>
        <v/>
      </c>
      <c r="O62" t="str">
        <f t="shared" si="6"/>
        <v/>
      </c>
      <c r="P62">
        <f t="shared" si="7"/>
        <v>0</v>
      </c>
      <c r="Q62">
        <f t="shared" si="8"/>
        <v>2000</v>
      </c>
      <c r="R62">
        <f t="shared" si="9"/>
        <v>0</v>
      </c>
      <c r="AK62">
        <v>21</v>
      </c>
      <c r="AL62" t="s">
        <v>96</v>
      </c>
      <c r="AM62" t="s">
        <v>40</v>
      </c>
      <c r="AN62" t="str">
        <f t="shared" si="12"/>
        <v>SAMPSONVerity</v>
      </c>
      <c r="AO62">
        <v>2006</v>
      </c>
      <c r="AP62">
        <v>126951</v>
      </c>
    </row>
    <row r="63" spans="1:42" x14ac:dyDescent="0.4">
      <c r="A63">
        <f t="shared" si="2"/>
        <v>0</v>
      </c>
      <c r="I63" s="80">
        <f ca="1">COUNTIF(INDIRECT(CELL("contents",$N$1)):INDIRECT(CELL("contents",$P$1)),B63)</f>
        <v>0</v>
      </c>
      <c r="J63">
        <f t="shared" si="3"/>
        <v>0</v>
      </c>
      <c r="K63">
        <f t="shared" ca="1" si="4"/>
        <v>0</v>
      </c>
      <c r="N63" t="str">
        <f t="shared" si="5"/>
        <v/>
      </c>
      <c r="O63" t="str">
        <f t="shared" si="6"/>
        <v/>
      </c>
      <c r="P63">
        <f t="shared" si="7"/>
        <v>0</v>
      </c>
      <c r="Q63">
        <f t="shared" si="8"/>
        <v>2000</v>
      </c>
      <c r="R63">
        <f t="shared" si="9"/>
        <v>0</v>
      </c>
      <c r="AK63">
        <v>38</v>
      </c>
      <c r="AL63" t="s">
        <v>73</v>
      </c>
      <c r="AM63" t="s">
        <v>74</v>
      </c>
      <c r="AN63" t="str">
        <f t="shared" si="12"/>
        <v>SAQEEFUmaira</v>
      </c>
      <c r="AO63">
        <v>2004</v>
      </c>
      <c r="AP63">
        <v>134047</v>
      </c>
    </row>
    <row r="64" spans="1:42" x14ac:dyDescent="0.4">
      <c r="A64">
        <f t="shared" si="2"/>
        <v>0</v>
      </c>
      <c r="I64" s="80">
        <f ca="1">COUNTIF(INDIRECT(CELL("contents",$N$1)):INDIRECT(CELL("contents",$P$1)),B64)</f>
        <v>0</v>
      </c>
      <c r="J64">
        <f t="shared" si="3"/>
        <v>0</v>
      </c>
      <c r="K64">
        <f t="shared" ca="1" si="4"/>
        <v>0</v>
      </c>
      <c r="N64" t="str">
        <f t="shared" si="5"/>
        <v/>
      </c>
      <c r="O64" t="str">
        <f t="shared" si="6"/>
        <v/>
      </c>
      <c r="P64">
        <f t="shared" si="7"/>
        <v>0</v>
      </c>
      <c r="Q64">
        <f t="shared" si="8"/>
        <v>2000</v>
      </c>
      <c r="R64">
        <f t="shared" si="9"/>
        <v>0</v>
      </c>
      <c r="AK64">
        <v>7</v>
      </c>
      <c r="AL64" t="s">
        <v>86</v>
      </c>
      <c r="AM64" t="s">
        <v>14</v>
      </c>
      <c r="AN64" t="str">
        <f t="shared" si="12"/>
        <v>SHERRATTAmy</v>
      </c>
      <c r="AO64">
        <v>2005</v>
      </c>
      <c r="AP64">
        <v>127586</v>
      </c>
    </row>
    <row r="65" spans="1:42" x14ac:dyDescent="0.4">
      <c r="A65">
        <f t="shared" si="2"/>
        <v>0</v>
      </c>
      <c r="I65" s="80">
        <f ca="1">COUNTIF(INDIRECT(CELL("contents",$N$1)):INDIRECT(CELL("contents",$P$1)),B65)</f>
        <v>0</v>
      </c>
      <c r="J65">
        <f t="shared" si="3"/>
        <v>0</v>
      </c>
      <c r="K65">
        <f t="shared" ca="1" si="4"/>
        <v>0</v>
      </c>
      <c r="N65" t="str">
        <f t="shared" si="5"/>
        <v/>
      </c>
      <c r="O65" t="str">
        <f t="shared" si="6"/>
        <v/>
      </c>
      <c r="P65">
        <f t="shared" si="7"/>
        <v>0</v>
      </c>
      <c r="Q65">
        <f t="shared" si="8"/>
        <v>2000</v>
      </c>
      <c r="R65">
        <f t="shared" si="9"/>
        <v>0</v>
      </c>
      <c r="AK65">
        <v>42</v>
      </c>
      <c r="AL65" t="s">
        <v>119</v>
      </c>
      <c r="AM65" t="s">
        <v>46</v>
      </c>
      <c r="AN65" t="str">
        <f t="shared" si="12"/>
        <v>SITANYILili</v>
      </c>
      <c r="AO65">
        <v>2004</v>
      </c>
      <c r="AP65">
        <v>133159</v>
      </c>
    </row>
    <row r="66" spans="1:42" x14ac:dyDescent="0.4">
      <c r="A66">
        <f t="shared" si="2"/>
        <v>0</v>
      </c>
      <c r="I66" s="80">
        <f ca="1">COUNTIF(INDIRECT(CELL("contents",$N$1)):INDIRECT(CELL("contents",$P$1)),B66)</f>
        <v>0</v>
      </c>
      <c r="J66">
        <f t="shared" si="3"/>
        <v>0</v>
      </c>
      <c r="K66">
        <f t="shared" ca="1" si="4"/>
        <v>0</v>
      </c>
      <c r="N66" t="str">
        <f t="shared" si="5"/>
        <v/>
      </c>
      <c r="O66" t="str">
        <f t="shared" si="6"/>
        <v/>
      </c>
      <c r="P66">
        <f t="shared" si="7"/>
        <v>0</v>
      </c>
      <c r="Q66">
        <f t="shared" si="8"/>
        <v>2000</v>
      </c>
      <c r="R66">
        <f t="shared" si="9"/>
        <v>0</v>
      </c>
      <c r="AK66">
        <v>27</v>
      </c>
      <c r="AL66" t="s">
        <v>150</v>
      </c>
      <c r="AM66" t="s">
        <v>33</v>
      </c>
      <c r="AN66" t="str">
        <f t="shared" si="12"/>
        <v>SOFEAAmirah</v>
      </c>
      <c r="AO66">
        <v>2003</v>
      </c>
      <c r="AP66">
        <v>134046</v>
      </c>
    </row>
    <row r="67" spans="1:42" x14ac:dyDescent="0.4">
      <c r="A67">
        <f t="shared" ref="A67:A100" si="20">E67</f>
        <v>0</v>
      </c>
      <c r="I67" s="80">
        <f ca="1">COUNTIF(INDIRECT(CELL("contents",$N$1)):INDIRECT(CELL("contents",$P$1)),B67)</f>
        <v>0</v>
      </c>
      <c r="J67">
        <f t="shared" ref="J67:J100" si="21">COUNTIF($B$2:$B$150,B67)</f>
        <v>0</v>
      </c>
      <c r="K67">
        <f t="shared" ref="K67:K100" ca="1" si="22">J67-I67</f>
        <v>0</v>
      </c>
      <c r="N67" t="str">
        <f t="shared" ref="N67:N100" si="23">UPPER(TRIM(C67))</f>
        <v/>
      </c>
      <c r="O67" t="str">
        <f t="shared" ref="O67:O100" si="24">PROPER(TRIM(D67))</f>
        <v/>
      </c>
      <c r="P67">
        <f t="shared" ref="P67:P100" si="25">G67</f>
        <v>0</v>
      </c>
      <c r="Q67">
        <f t="shared" ref="Q67:Q100" si="26">IF(F67&lt;2000,F67+2000,F67)</f>
        <v>2000</v>
      </c>
      <c r="R67">
        <f t="shared" ref="R67:R100" si="27">E67</f>
        <v>0</v>
      </c>
      <c r="AK67">
        <v>46</v>
      </c>
      <c r="AL67" t="s">
        <v>123</v>
      </c>
      <c r="AM67" t="s">
        <v>50</v>
      </c>
      <c r="AN67" t="str">
        <f t="shared" si="12"/>
        <v>STONEElle</v>
      </c>
      <c r="AO67">
        <v>2006</v>
      </c>
      <c r="AP67">
        <v>128181</v>
      </c>
    </row>
    <row r="68" spans="1:42" x14ac:dyDescent="0.4">
      <c r="A68">
        <f t="shared" si="20"/>
        <v>0</v>
      </c>
      <c r="I68" s="80">
        <f ca="1">COUNTIF(INDIRECT(CELL("contents",$N$1)):INDIRECT(CELL("contents",$P$1)),B68)</f>
        <v>0</v>
      </c>
      <c r="J68">
        <f t="shared" si="21"/>
        <v>0</v>
      </c>
      <c r="K68">
        <f t="shared" ca="1" si="22"/>
        <v>0</v>
      </c>
      <c r="N68" t="str">
        <f t="shared" si="23"/>
        <v/>
      </c>
      <c r="O68" t="str">
        <f t="shared" si="24"/>
        <v/>
      </c>
      <c r="P68">
        <f t="shared" si="25"/>
        <v>0</v>
      </c>
      <c r="Q68">
        <f t="shared" si="26"/>
        <v>2000</v>
      </c>
      <c r="R68">
        <f t="shared" si="27"/>
        <v>0</v>
      </c>
      <c r="AK68">
        <v>2</v>
      </c>
      <c r="AL68" t="s">
        <v>82</v>
      </c>
      <c r="AM68" t="s">
        <v>83</v>
      </c>
      <c r="AN68" t="str">
        <f t="shared" ref="AN68:AN85" si="28">CONCATENATE(TRIM(AL68),TRIM(AM68))</f>
        <v>STUTCHBURYCarolina</v>
      </c>
      <c r="AO68">
        <v>2005</v>
      </c>
      <c r="AP68">
        <v>126871</v>
      </c>
    </row>
    <row r="69" spans="1:42" x14ac:dyDescent="0.4">
      <c r="A69">
        <f t="shared" si="20"/>
        <v>0</v>
      </c>
      <c r="I69" s="80">
        <f ca="1">COUNTIF(INDIRECT(CELL("contents",$N$1)):INDIRECT(CELL("contents",$P$1)),B69)</f>
        <v>0</v>
      </c>
      <c r="J69">
        <f t="shared" si="21"/>
        <v>0</v>
      </c>
      <c r="K69">
        <f t="shared" ca="1" si="22"/>
        <v>0</v>
      </c>
      <c r="N69" t="str">
        <f t="shared" si="23"/>
        <v/>
      </c>
      <c r="O69" t="str">
        <f t="shared" si="24"/>
        <v/>
      </c>
      <c r="P69">
        <f t="shared" si="25"/>
        <v>0</v>
      </c>
      <c r="Q69">
        <f t="shared" si="26"/>
        <v>2000</v>
      </c>
      <c r="R69">
        <f t="shared" si="27"/>
        <v>0</v>
      </c>
      <c r="AK69">
        <v>61</v>
      </c>
      <c r="AL69" t="s">
        <v>152</v>
      </c>
      <c r="AM69" t="s">
        <v>12</v>
      </c>
      <c r="AN69" t="str">
        <f t="shared" si="28"/>
        <v>TANGLauren</v>
      </c>
      <c r="AO69">
        <v>2005</v>
      </c>
      <c r="AP69">
        <v>140843</v>
      </c>
    </row>
    <row r="70" spans="1:42" x14ac:dyDescent="0.4">
      <c r="A70">
        <f t="shared" si="20"/>
        <v>0</v>
      </c>
      <c r="I70" s="80">
        <f ca="1">COUNTIF(INDIRECT(CELL("contents",$N$1)):INDIRECT(CELL("contents",$P$1)),B70)</f>
        <v>0</v>
      </c>
      <c r="J70">
        <f t="shared" si="21"/>
        <v>0</v>
      </c>
      <c r="K70">
        <f t="shared" ca="1" si="22"/>
        <v>0</v>
      </c>
      <c r="N70" t="str">
        <f t="shared" si="23"/>
        <v/>
      </c>
      <c r="O70" t="str">
        <f t="shared" si="24"/>
        <v/>
      </c>
      <c r="P70">
        <f t="shared" si="25"/>
        <v>0</v>
      </c>
      <c r="Q70">
        <f t="shared" si="26"/>
        <v>2000</v>
      </c>
      <c r="R70">
        <f t="shared" si="27"/>
        <v>0</v>
      </c>
      <c r="AK70">
        <v>22</v>
      </c>
      <c r="AL70" t="s">
        <v>89</v>
      </c>
      <c r="AM70" t="s">
        <v>52</v>
      </c>
      <c r="AN70" t="str">
        <f t="shared" si="28"/>
        <v>THOMASEllie</v>
      </c>
      <c r="AO70">
        <v>2006</v>
      </c>
      <c r="AP70">
        <v>130262</v>
      </c>
    </row>
    <row r="71" spans="1:42" x14ac:dyDescent="0.4">
      <c r="A71">
        <f t="shared" si="20"/>
        <v>0</v>
      </c>
      <c r="I71" s="80">
        <f ca="1">COUNTIF(INDIRECT(CELL("contents",$N$1)):INDIRECT(CELL("contents",$P$1)),B71)</f>
        <v>0</v>
      </c>
      <c r="J71">
        <f t="shared" si="21"/>
        <v>0</v>
      </c>
      <c r="K71">
        <f t="shared" ca="1" si="22"/>
        <v>0</v>
      </c>
      <c r="N71" t="str">
        <f t="shared" si="23"/>
        <v/>
      </c>
      <c r="O71" t="str">
        <f t="shared" si="24"/>
        <v/>
      </c>
      <c r="P71">
        <f t="shared" si="25"/>
        <v>0</v>
      </c>
      <c r="Q71">
        <f t="shared" si="26"/>
        <v>2000</v>
      </c>
      <c r="R71">
        <f t="shared" si="27"/>
        <v>0</v>
      </c>
      <c r="AK71">
        <v>1</v>
      </c>
      <c r="AL71" t="s">
        <v>87</v>
      </c>
      <c r="AM71" t="s">
        <v>37</v>
      </c>
      <c r="AN71" t="str">
        <f t="shared" si="28"/>
        <v>TSANGAmelie</v>
      </c>
      <c r="AO71">
        <v>2006</v>
      </c>
      <c r="AP71">
        <v>130531</v>
      </c>
    </row>
    <row r="72" spans="1:42" x14ac:dyDescent="0.4">
      <c r="A72">
        <f t="shared" si="20"/>
        <v>0</v>
      </c>
      <c r="I72" s="80">
        <f ca="1">COUNTIF(INDIRECT(CELL("contents",$N$1)):INDIRECT(CELL("contents",$P$1)),B72)</f>
        <v>0</v>
      </c>
      <c r="J72">
        <f t="shared" si="21"/>
        <v>0</v>
      </c>
      <c r="K72">
        <f t="shared" ca="1" si="22"/>
        <v>0</v>
      </c>
      <c r="N72" t="str">
        <f t="shared" si="23"/>
        <v/>
      </c>
      <c r="O72" t="str">
        <f t="shared" si="24"/>
        <v/>
      </c>
      <c r="P72">
        <f t="shared" si="25"/>
        <v>0</v>
      </c>
      <c r="Q72">
        <f t="shared" si="26"/>
        <v>2000</v>
      </c>
      <c r="R72">
        <f t="shared" si="27"/>
        <v>0</v>
      </c>
      <c r="AK72">
        <v>33</v>
      </c>
      <c r="AL72" t="s">
        <v>87</v>
      </c>
      <c r="AM72" t="s">
        <v>175</v>
      </c>
      <c r="AN72" t="str">
        <f t="shared" si="28"/>
        <v>TSANGSophia</v>
      </c>
      <c r="AO72">
        <v>2005</v>
      </c>
      <c r="AP72">
        <v>127002</v>
      </c>
    </row>
    <row r="73" spans="1:42" x14ac:dyDescent="0.4">
      <c r="A73">
        <f t="shared" si="20"/>
        <v>0</v>
      </c>
      <c r="I73" s="80">
        <f ca="1">COUNTIF(INDIRECT(CELL("contents",$N$1)):INDIRECT(CELL("contents",$P$1)),B73)</f>
        <v>0</v>
      </c>
      <c r="J73">
        <f t="shared" si="21"/>
        <v>0</v>
      </c>
      <c r="K73">
        <f t="shared" ca="1" si="22"/>
        <v>0</v>
      </c>
      <c r="N73" t="str">
        <f t="shared" si="23"/>
        <v/>
      </c>
      <c r="O73" t="str">
        <f t="shared" si="24"/>
        <v/>
      </c>
      <c r="P73">
        <f t="shared" si="25"/>
        <v>0</v>
      </c>
      <c r="Q73">
        <f t="shared" si="26"/>
        <v>2000</v>
      </c>
      <c r="R73">
        <f t="shared" si="27"/>
        <v>0</v>
      </c>
      <c r="AK73">
        <v>61</v>
      </c>
      <c r="AL73" t="s">
        <v>160</v>
      </c>
      <c r="AM73" t="s">
        <v>35</v>
      </c>
      <c r="AN73" t="str">
        <f t="shared" si="28"/>
        <v>TYLERLara</v>
      </c>
      <c r="AO73">
        <v>2004</v>
      </c>
      <c r="AP73">
        <v>125946</v>
      </c>
    </row>
    <row r="74" spans="1:42" x14ac:dyDescent="0.4">
      <c r="A74">
        <f t="shared" si="20"/>
        <v>0</v>
      </c>
      <c r="I74" s="80">
        <f ca="1">COUNTIF(INDIRECT(CELL("contents",$N$1)):INDIRECT(CELL("contents",$P$1)),B74)</f>
        <v>0</v>
      </c>
      <c r="J74">
        <f t="shared" si="21"/>
        <v>0</v>
      </c>
      <c r="K74">
        <f t="shared" ca="1" si="22"/>
        <v>0</v>
      </c>
      <c r="N74" t="str">
        <f t="shared" si="23"/>
        <v/>
      </c>
      <c r="O74" t="str">
        <f t="shared" si="24"/>
        <v/>
      </c>
      <c r="P74">
        <f t="shared" si="25"/>
        <v>0</v>
      </c>
      <c r="Q74">
        <f t="shared" si="26"/>
        <v>2000</v>
      </c>
      <c r="R74">
        <f t="shared" si="27"/>
        <v>0</v>
      </c>
      <c r="AK74">
        <v>59</v>
      </c>
      <c r="AL74" t="s">
        <v>176</v>
      </c>
      <c r="AM74" t="s">
        <v>177</v>
      </c>
      <c r="AN74" t="str">
        <f t="shared" si="28"/>
        <v>WAGSTAFFZoe</v>
      </c>
      <c r="AO74">
        <v>2006</v>
      </c>
      <c r="AP74">
        <v>125427</v>
      </c>
    </row>
    <row r="75" spans="1:42" x14ac:dyDescent="0.4">
      <c r="A75">
        <f t="shared" si="20"/>
        <v>0</v>
      </c>
      <c r="I75" s="80">
        <f ca="1">COUNTIF(INDIRECT(CELL("contents",$N$1)):INDIRECT(CELL("contents",$P$1)),B75)</f>
        <v>0</v>
      </c>
      <c r="J75">
        <f t="shared" si="21"/>
        <v>0</v>
      </c>
      <c r="K75">
        <f t="shared" ca="1" si="22"/>
        <v>0</v>
      </c>
      <c r="N75" t="str">
        <f t="shared" si="23"/>
        <v/>
      </c>
      <c r="O75" t="str">
        <f t="shared" si="24"/>
        <v/>
      </c>
      <c r="P75">
        <f t="shared" si="25"/>
        <v>0</v>
      </c>
      <c r="Q75">
        <f t="shared" si="26"/>
        <v>2000</v>
      </c>
      <c r="R75">
        <f t="shared" si="27"/>
        <v>0</v>
      </c>
      <c r="AK75">
        <v>61</v>
      </c>
      <c r="AL75" t="s">
        <v>162</v>
      </c>
      <c r="AM75" t="s">
        <v>190</v>
      </c>
      <c r="AN75" t="str">
        <f t="shared" si="28"/>
        <v>WALLERLyla</v>
      </c>
      <c r="AO75">
        <v>2006</v>
      </c>
      <c r="AP75">
        <v>135337</v>
      </c>
    </row>
    <row r="76" spans="1:42" x14ac:dyDescent="0.4">
      <c r="A76">
        <f t="shared" si="20"/>
        <v>0</v>
      </c>
      <c r="I76" s="80">
        <f ca="1">COUNTIF(INDIRECT(CELL("contents",$N$1)):INDIRECT(CELL("contents",$P$1)),B76)</f>
        <v>0</v>
      </c>
      <c r="J76">
        <f t="shared" si="21"/>
        <v>0</v>
      </c>
      <c r="K76">
        <f t="shared" ca="1" si="22"/>
        <v>0</v>
      </c>
      <c r="N76" t="str">
        <f t="shared" si="23"/>
        <v/>
      </c>
      <c r="O76" t="str">
        <f t="shared" si="24"/>
        <v/>
      </c>
      <c r="P76">
        <f t="shared" si="25"/>
        <v>0</v>
      </c>
      <c r="Q76">
        <f t="shared" si="26"/>
        <v>2000</v>
      </c>
      <c r="R76">
        <f t="shared" si="27"/>
        <v>0</v>
      </c>
      <c r="AK76">
        <v>11</v>
      </c>
      <c r="AL76" t="s">
        <v>97</v>
      </c>
      <c r="AM76" t="s">
        <v>27</v>
      </c>
      <c r="AN76" t="str">
        <f t="shared" si="28"/>
        <v>WHITAKERRosie</v>
      </c>
      <c r="AO76">
        <v>2003</v>
      </c>
      <c r="AP76">
        <v>128423</v>
      </c>
    </row>
    <row r="77" spans="1:42" x14ac:dyDescent="0.4">
      <c r="A77">
        <f t="shared" si="20"/>
        <v>0</v>
      </c>
      <c r="I77" s="80">
        <f ca="1">COUNTIF(INDIRECT(CELL("contents",$N$1)):INDIRECT(CELL("contents",$P$1)),B77)</f>
        <v>0</v>
      </c>
      <c r="J77">
        <f t="shared" si="21"/>
        <v>0</v>
      </c>
      <c r="K77">
        <f t="shared" ca="1" si="22"/>
        <v>0</v>
      </c>
      <c r="N77" t="str">
        <f t="shared" si="23"/>
        <v/>
      </c>
      <c r="O77" t="str">
        <f t="shared" si="24"/>
        <v/>
      </c>
      <c r="P77">
        <f t="shared" si="25"/>
        <v>0</v>
      </c>
      <c r="Q77">
        <f t="shared" si="26"/>
        <v>2000</v>
      </c>
      <c r="R77">
        <f t="shared" si="27"/>
        <v>0</v>
      </c>
      <c r="AK77">
        <v>38</v>
      </c>
      <c r="AL77" t="s">
        <v>149</v>
      </c>
      <c r="AM77" t="s">
        <v>23</v>
      </c>
      <c r="AN77" t="str">
        <f t="shared" si="28"/>
        <v>WILLIAMS-HOWESydney</v>
      </c>
      <c r="AO77">
        <v>2003</v>
      </c>
      <c r="AP77">
        <v>118243</v>
      </c>
    </row>
    <row r="78" spans="1:42" x14ac:dyDescent="0.4">
      <c r="A78">
        <f t="shared" si="20"/>
        <v>0</v>
      </c>
      <c r="I78" s="80">
        <f ca="1">COUNTIF(INDIRECT(CELL("contents",$N$1)):INDIRECT(CELL("contents",$P$1)),B78)</f>
        <v>0</v>
      </c>
      <c r="J78">
        <f t="shared" si="21"/>
        <v>0</v>
      </c>
      <c r="K78">
        <f t="shared" ca="1" si="22"/>
        <v>0</v>
      </c>
      <c r="N78" t="str">
        <f t="shared" si="23"/>
        <v/>
      </c>
      <c r="O78" t="str">
        <f t="shared" si="24"/>
        <v/>
      </c>
      <c r="P78">
        <f t="shared" si="25"/>
        <v>0</v>
      </c>
      <c r="Q78">
        <f t="shared" si="26"/>
        <v>2000</v>
      </c>
      <c r="R78">
        <f t="shared" si="27"/>
        <v>0</v>
      </c>
      <c r="AK78">
        <v>24</v>
      </c>
      <c r="AL78" t="s">
        <v>148</v>
      </c>
      <c r="AM78" t="s">
        <v>39</v>
      </c>
      <c r="AN78" t="str">
        <f t="shared" si="28"/>
        <v>WILLIAMSONLexie</v>
      </c>
      <c r="AO78">
        <v>2005</v>
      </c>
      <c r="AP78">
        <v>120210</v>
      </c>
    </row>
    <row r="79" spans="1:42" x14ac:dyDescent="0.4">
      <c r="A79">
        <f t="shared" si="20"/>
        <v>0</v>
      </c>
      <c r="I79" s="80">
        <f ca="1">COUNTIF(INDIRECT(CELL("contents",$N$1)):INDIRECT(CELL("contents",$P$1)),B79)</f>
        <v>0</v>
      </c>
      <c r="J79">
        <f t="shared" si="21"/>
        <v>0</v>
      </c>
      <c r="K79">
        <f t="shared" ca="1" si="22"/>
        <v>0</v>
      </c>
      <c r="N79" t="str">
        <f t="shared" si="23"/>
        <v/>
      </c>
      <c r="O79" t="str">
        <f t="shared" si="24"/>
        <v/>
      </c>
      <c r="P79">
        <f t="shared" si="25"/>
        <v>0</v>
      </c>
      <c r="Q79">
        <f t="shared" si="26"/>
        <v>2000</v>
      </c>
      <c r="R79">
        <f t="shared" si="27"/>
        <v>0</v>
      </c>
      <c r="AK79">
        <v>61</v>
      </c>
      <c r="AL79" t="s">
        <v>148</v>
      </c>
      <c r="AM79" t="s">
        <v>20</v>
      </c>
      <c r="AN79" t="str">
        <f t="shared" si="28"/>
        <v>WILLIAMSONLucy-Belle</v>
      </c>
      <c r="AO79">
        <v>2004</v>
      </c>
      <c r="AP79">
        <v>117958</v>
      </c>
    </row>
    <row r="80" spans="1:42" x14ac:dyDescent="0.4">
      <c r="A80">
        <f t="shared" si="20"/>
        <v>0</v>
      </c>
      <c r="I80" s="80">
        <f ca="1">COUNTIF(INDIRECT(CELL("contents",$N$1)):INDIRECT(CELL("contents",$P$1)),B80)</f>
        <v>0</v>
      </c>
      <c r="J80">
        <f t="shared" si="21"/>
        <v>0</v>
      </c>
      <c r="K80">
        <f t="shared" ca="1" si="22"/>
        <v>0</v>
      </c>
      <c r="N80" t="str">
        <f t="shared" si="23"/>
        <v/>
      </c>
      <c r="O80" t="str">
        <f t="shared" si="24"/>
        <v/>
      </c>
      <c r="P80">
        <f t="shared" si="25"/>
        <v>0</v>
      </c>
      <c r="Q80">
        <f t="shared" si="26"/>
        <v>2000</v>
      </c>
      <c r="R80">
        <f t="shared" si="27"/>
        <v>0</v>
      </c>
      <c r="AK80">
        <v>61</v>
      </c>
      <c r="AL80" t="s">
        <v>169</v>
      </c>
      <c r="AM80" t="s">
        <v>31</v>
      </c>
      <c r="AN80" t="str">
        <f t="shared" si="28"/>
        <v>WILLIAMSSeren</v>
      </c>
      <c r="AO80">
        <v>2004</v>
      </c>
      <c r="AP80">
        <v>116259</v>
      </c>
    </row>
    <row r="81" spans="1:42" x14ac:dyDescent="0.4">
      <c r="A81">
        <f t="shared" si="20"/>
        <v>0</v>
      </c>
      <c r="I81" s="80">
        <f ca="1">COUNTIF(INDIRECT(CELL("contents",$N$1)):INDIRECT(CELL("contents",$P$1)),B81)</f>
        <v>0</v>
      </c>
      <c r="J81">
        <f t="shared" si="21"/>
        <v>0</v>
      </c>
      <c r="K81">
        <f t="shared" ca="1" si="22"/>
        <v>0</v>
      </c>
      <c r="N81" t="str">
        <f t="shared" si="23"/>
        <v/>
      </c>
      <c r="O81" t="str">
        <f t="shared" si="24"/>
        <v/>
      </c>
      <c r="P81">
        <f t="shared" si="25"/>
        <v>0</v>
      </c>
      <c r="Q81">
        <f t="shared" si="26"/>
        <v>2000</v>
      </c>
      <c r="R81">
        <f t="shared" si="27"/>
        <v>0</v>
      </c>
      <c r="AK81">
        <v>61</v>
      </c>
      <c r="AL81" t="s">
        <v>153</v>
      </c>
      <c r="AM81" t="s">
        <v>57</v>
      </c>
      <c r="AN81" t="str">
        <f t="shared" si="28"/>
        <v>YANICELLIBB</v>
      </c>
      <c r="AO81">
        <v>2006</v>
      </c>
      <c r="AP81">
        <v>124705</v>
      </c>
    </row>
    <row r="82" spans="1:42" x14ac:dyDescent="0.4">
      <c r="A82">
        <f t="shared" si="20"/>
        <v>0</v>
      </c>
      <c r="I82" s="80">
        <f ca="1">COUNTIF(INDIRECT(CELL("contents",$N$1)):INDIRECT(CELL("contents",$P$1)),B82)</f>
        <v>0</v>
      </c>
      <c r="J82">
        <f t="shared" si="21"/>
        <v>0</v>
      </c>
      <c r="K82">
        <f t="shared" ca="1" si="22"/>
        <v>0</v>
      </c>
      <c r="N82" t="str">
        <f t="shared" si="23"/>
        <v/>
      </c>
      <c r="O82" t="str">
        <f t="shared" si="24"/>
        <v/>
      </c>
      <c r="P82">
        <f t="shared" si="25"/>
        <v>0</v>
      </c>
      <c r="Q82">
        <f t="shared" si="26"/>
        <v>2000</v>
      </c>
      <c r="R82">
        <f t="shared" si="27"/>
        <v>0</v>
      </c>
      <c r="AK82">
        <v>61</v>
      </c>
      <c r="AL82" t="s">
        <v>153</v>
      </c>
      <c r="AM82" t="s">
        <v>45</v>
      </c>
      <c r="AN82" t="str">
        <f t="shared" si="28"/>
        <v>YANICELLISloane</v>
      </c>
      <c r="AO82">
        <v>2004</v>
      </c>
      <c r="AP82">
        <v>130976</v>
      </c>
    </row>
    <row r="83" spans="1:42" x14ac:dyDescent="0.4">
      <c r="A83">
        <f t="shared" si="20"/>
        <v>0</v>
      </c>
      <c r="I83" s="80">
        <f ca="1">COUNTIF(INDIRECT(CELL("contents",$N$1)):INDIRECT(CELL("contents",$P$1)),B83)</f>
        <v>0</v>
      </c>
      <c r="J83">
        <f t="shared" si="21"/>
        <v>0</v>
      </c>
      <c r="K83">
        <f t="shared" ca="1" si="22"/>
        <v>0</v>
      </c>
      <c r="N83" t="str">
        <f t="shared" si="23"/>
        <v/>
      </c>
      <c r="O83" t="str">
        <f t="shared" si="24"/>
        <v/>
      </c>
      <c r="P83">
        <f t="shared" si="25"/>
        <v>0</v>
      </c>
      <c r="Q83">
        <f t="shared" si="26"/>
        <v>2000</v>
      </c>
      <c r="R83">
        <f t="shared" si="27"/>
        <v>0</v>
      </c>
      <c r="AK83">
        <v>61</v>
      </c>
      <c r="AL83" t="s">
        <v>159</v>
      </c>
      <c r="AM83" t="s">
        <v>32</v>
      </c>
      <c r="AN83" t="str">
        <f t="shared" si="28"/>
        <v>ZADORAMilenka</v>
      </c>
      <c r="AO83">
        <v>2004</v>
      </c>
      <c r="AP83">
        <v>126079</v>
      </c>
    </row>
    <row r="84" spans="1:42" x14ac:dyDescent="0.4">
      <c r="A84">
        <f t="shared" si="20"/>
        <v>0</v>
      </c>
      <c r="I84" s="80">
        <f ca="1">COUNTIF(INDIRECT(CELL("contents",$N$1)):INDIRECT(CELL("contents",$P$1)),B84)</f>
        <v>0</v>
      </c>
      <c r="J84">
        <f t="shared" si="21"/>
        <v>0</v>
      </c>
      <c r="K84">
        <f t="shared" ca="1" si="22"/>
        <v>0</v>
      </c>
      <c r="N84" t="str">
        <f t="shared" si="23"/>
        <v/>
      </c>
      <c r="O84" t="str">
        <f t="shared" si="24"/>
        <v/>
      </c>
      <c r="P84">
        <f t="shared" si="25"/>
        <v>0</v>
      </c>
      <c r="Q84">
        <f t="shared" si="26"/>
        <v>2000</v>
      </c>
      <c r="R84">
        <f t="shared" si="27"/>
        <v>0</v>
      </c>
      <c r="AK84">
        <v>49</v>
      </c>
      <c r="AL84" t="s">
        <v>126</v>
      </c>
      <c r="AM84" t="s">
        <v>60</v>
      </c>
      <c r="AN84" t="str">
        <f t="shared" si="28"/>
        <v>ZAFFINOIndigo</v>
      </c>
      <c r="AO84">
        <v>2007</v>
      </c>
      <c r="AP84">
        <v>130109</v>
      </c>
    </row>
    <row r="85" spans="1:42" x14ac:dyDescent="0.4">
      <c r="A85">
        <f t="shared" si="20"/>
        <v>0</v>
      </c>
      <c r="I85" s="80">
        <f ca="1">COUNTIF(INDIRECT(CELL("contents",$N$1)):INDIRECT(CELL("contents",$P$1)),B85)</f>
        <v>0</v>
      </c>
      <c r="J85">
        <f t="shared" si="21"/>
        <v>0</v>
      </c>
      <c r="K85">
        <f t="shared" ca="1" si="22"/>
        <v>0</v>
      </c>
      <c r="N85" t="str">
        <f t="shared" si="23"/>
        <v/>
      </c>
      <c r="O85" t="str">
        <f t="shared" si="24"/>
        <v/>
      </c>
      <c r="P85">
        <f t="shared" si="25"/>
        <v>0</v>
      </c>
      <c r="Q85">
        <f t="shared" si="26"/>
        <v>2000</v>
      </c>
      <c r="R85">
        <f t="shared" si="27"/>
        <v>0</v>
      </c>
      <c r="AK85">
        <v>61</v>
      </c>
      <c r="AL85" t="s">
        <v>163</v>
      </c>
      <c r="AM85" t="s">
        <v>67</v>
      </c>
      <c r="AN85" t="str">
        <f t="shared" si="28"/>
        <v>ZHAOJing</v>
      </c>
      <c r="AO85">
        <v>2004</v>
      </c>
      <c r="AP85">
        <v>131291</v>
      </c>
    </row>
    <row r="86" spans="1:42" x14ac:dyDescent="0.4">
      <c r="A86">
        <f t="shared" si="20"/>
        <v>0</v>
      </c>
      <c r="I86" s="80">
        <f ca="1">COUNTIF(INDIRECT(CELL("contents",$N$1)):INDIRECT(CELL("contents",$P$1)),B86)</f>
        <v>0</v>
      </c>
      <c r="J86">
        <f t="shared" si="21"/>
        <v>0</v>
      </c>
      <c r="K86">
        <f t="shared" ca="1" si="22"/>
        <v>0</v>
      </c>
      <c r="N86" t="str">
        <f t="shared" si="23"/>
        <v/>
      </c>
      <c r="O86" t="str">
        <f t="shared" si="24"/>
        <v/>
      </c>
      <c r="P86">
        <f t="shared" si="25"/>
        <v>0</v>
      </c>
      <c r="Q86">
        <f t="shared" si="26"/>
        <v>2000</v>
      </c>
      <c r="R86">
        <f t="shared" si="27"/>
        <v>0</v>
      </c>
    </row>
    <row r="87" spans="1:42" x14ac:dyDescent="0.4">
      <c r="A87">
        <f t="shared" si="20"/>
        <v>0</v>
      </c>
      <c r="I87" s="80">
        <f ca="1">COUNTIF(INDIRECT(CELL("contents",$N$1)):INDIRECT(CELL("contents",$P$1)),B87)</f>
        <v>0</v>
      </c>
      <c r="J87">
        <f t="shared" si="21"/>
        <v>0</v>
      </c>
      <c r="K87">
        <f t="shared" ca="1" si="22"/>
        <v>0</v>
      </c>
      <c r="N87" t="str">
        <f t="shared" si="23"/>
        <v/>
      </c>
      <c r="O87" t="str">
        <f t="shared" si="24"/>
        <v/>
      </c>
      <c r="P87">
        <f t="shared" si="25"/>
        <v>0</v>
      </c>
      <c r="Q87">
        <f t="shared" si="26"/>
        <v>2000</v>
      </c>
      <c r="R87">
        <f t="shared" si="27"/>
        <v>0</v>
      </c>
    </row>
    <row r="88" spans="1:42" x14ac:dyDescent="0.4">
      <c r="A88">
        <f t="shared" si="20"/>
        <v>0</v>
      </c>
      <c r="I88" s="80">
        <f ca="1">COUNTIF(INDIRECT(CELL("contents",$N$1)):INDIRECT(CELL("contents",$P$1)),B88)</f>
        <v>0</v>
      </c>
      <c r="J88">
        <f t="shared" si="21"/>
        <v>0</v>
      </c>
      <c r="K88">
        <f t="shared" ca="1" si="22"/>
        <v>0</v>
      </c>
      <c r="N88" t="str">
        <f t="shared" si="23"/>
        <v/>
      </c>
      <c r="O88" t="str">
        <f t="shared" si="24"/>
        <v/>
      </c>
      <c r="P88">
        <f t="shared" si="25"/>
        <v>0</v>
      </c>
      <c r="Q88">
        <f t="shared" si="26"/>
        <v>2000</v>
      </c>
      <c r="R88">
        <f t="shared" si="27"/>
        <v>0</v>
      </c>
    </row>
    <row r="89" spans="1:42" x14ac:dyDescent="0.4">
      <c r="A89">
        <f t="shared" si="20"/>
        <v>0</v>
      </c>
      <c r="I89" s="80">
        <f ca="1">COUNTIF(INDIRECT(CELL("contents",$N$1)):INDIRECT(CELL("contents",$P$1)),B89)</f>
        <v>0</v>
      </c>
      <c r="J89">
        <f t="shared" si="21"/>
        <v>0</v>
      </c>
      <c r="K89">
        <f t="shared" ca="1" si="22"/>
        <v>0</v>
      </c>
      <c r="N89" t="str">
        <f t="shared" si="23"/>
        <v/>
      </c>
      <c r="O89" t="str">
        <f t="shared" si="24"/>
        <v/>
      </c>
      <c r="P89">
        <f t="shared" si="25"/>
        <v>0</v>
      </c>
      <c r="Q89">
        <f t="shared" si="26"/>
        <v>2000</v>
      </c>
      <c r="R89">
        <f t="shared" si="27"/>
        <v>0</v>
      </c>
    </row>
    <row r="90" spans="1:42" x14ac:dyDescent="0.4">
      <c r="A90">
        <f t="shared" si="20"/>
        <v>0</v>
      </c>
      <c r="I90" s="80">
        <f ca="1">COUNTIF(INDIRECT(CELL("contents",$N$1)):INDIRECT(CELL("contents",$P$1)),B90)</f>
        <v>0</v>
      </c>
      <c r="J90">
        <f t="shared" si="21"/>
        <v>0</v>
      </c>
      <c r="K90">
        <f t="shared" ca="1" si="22"/>
        <v>0</v>
      </c>
      <c r="N90" t="str">
        <f t="shared" si="23"/>
        <v/>
      </c>
      <c r="O90" t="str">
        <f t="shared" si="24"/>
        <v/>
      </c>
      <c r="P90">
        <f t="shared" si="25"/>
        <v>0</v>
      </c>
      <c r="Q90">
        <f t="shared" si="26"/>
        <v>2000</v>
      </c>
      <c r="R90">
        <f t="shared" si="27"/>
        <v>0</v>
      </c>
    </row>
    <row r="91" spans="1:42" x14ac:dyDescent="0.4">
      <c r="A91">
        <f t="shared" si="20"/>
        <v>0</v>
      </c>
      <c r="I91" s="80">
        <f ca="1">COUNTIF(INDIRECT(CELL("contents",$N$1)):INDIRECT(CELL("contents",$P$1)),B91)</f>
        <v>0</v>
      </c>
      <c r="J91">
        <f t="shared" si="21"/>
        <v>0</v>
      </c>
      <c r="K91">
        <f t="shared" ca="1" si="22"/>
        <v>0</v>
      </c>
      <c r="N91" t="str">
        <f t="shared" si="23"/>
        <v/>
      </c>
      <c r="O91" t="str">
        <f t="shared" si="24"/>
        <v/>
      </c>
      <c r="P91">
        <f t="shared" si="25"/>
        <v>0</v>
      </c>
      <c r="Q91">
        <f t="shared" si="26"/>
        <v>2000</v>
      </c>
      <c r="R91">
        <f t="shared" si="27"/>
        <v>0</v>
      </c>
    </row>
    <row r="92" spans="1:42" x14ac:dyDescent="0.4">
      <c r="A92">
        <f t="shared" si="20"/>
        <v>0</v>
      </c>
      <c r="I92" s="80">
        <f ca="1">COUNTIF(INDIRECT(CELL("contents",$N$1)):INDIRECT(CELL("contents",$P$1)),B92)</f>
        <v>0</v>
      </c>
      <c r="J92">
        <f t="shared" si="21"/>
        <v>0</v>
      </c>
      <c r="K92">
        <f t="shared" ca="1" si="22"/>
        <v>0</v>
      </c>
      <c r="N92" t="str">
        <f t="shared" si="23"/>
        <v/>
      </c>
      <c r="O92" t="str">
        <f t="shared" si="24"/>
        <v/>
      </c>
      <c r="P92">
        <f t="shared" si="25"/>
        <v>0</v>
      </c>
      <c r="Q92">
        <f t="shared" si="26"/>
        <v>2000</v>
      </c>
      <c r="R92">
        <f t="shared" si="27"/>
        <v>0</v>
      </c>
    </row>
    <row r="93" spans="1:42" x14ac:dyDescent="0.4">
      <c r="A93">
        <f t="shared" si="20"/>
        <v>0</v>
      </c>
      <c r="I93" s="80">
        <f ca="1">COUNTIF(INDIRECT(CELL("contents",$N$1)):INDIRECT(CELL("contents",$P$1)),B93)</f>
        <v>0</v>
      </c>
      <c r="J93">
        <f t="shared" si="21"/>
        <v>0</v>
      </c>
      <c r="K93">
        <f t="shared" ca="1" si="22"/>
        <v>0</v>
      </c>
      <c r="N93" t="str">
        <f t="shared" si="23"/>
        <v/>
      </c>
      <c r="O93" t="str">
        <f t="shared" si="24"/>
        <v/>
      </c>
      <c r="P93">
        <f t="shared" si="25"/>
        <v>0</v>
      </c>
      <c r="Q93">
        <f t="shared" si="26"/>
        <v>2000</v>
      </c>
      <c r="R93">
        <f t="shared" si="27"/>
        <v>0</v>
      </c>
    </row>
    <row r="94" spans="1:42" x14ac:dyDescent="0.4">
      <c r="A94">
        <f t="shared" si="20"/>
        <v>0</v>
      </c>
      <c r="I94" s="80">
        <f ca="1">COUNTIF(INDIRECT(CELL("contents",$N$1)):INDIRECT(CELL("contents",$P$1)),B94)</f>
        <v>0</v>
      </c>
      <c r="J94">
        <f t="shared" si="21"/>
        <v>0</v>
      </c>
      <c r="K94">
        <f t="shared" ca="1" si="22"/>
        <v>0</v>
      </c>
      <c r="N94" t="str">
        <f t="shared" si="23"/>
        <v/>
      </c>
      <c r="O94" t="str">
        <f t="shared" si="24"/>
        <v/>
      </c>
      <c r="P94">
        <f t="shared" si="25"/>
        <v>0</v>
      </c>
      <c r="Q94">
        <f t="shared" si="26"/>
        <v>2000</v>
      </c>
      <c r="R94">
        <f t="shared" si="27"/>
        <v>0</v>
      </c>
    </row>
    <row r="95" spans="1:42" x14ac:dyDescent="0.4">
      <c r="A95">
        <f t="shared" si="20"/>
        <v>0</v>
      </c>
      <c r="I95" s="80">
        <f ca="1">COUNTIF(INDIRECT(CELL("contents",$N$1)):INDIRECT(CELL("contents",$P$1)),B95)</f>
        <v>0</v>
      </c>
      <c r="J95">
        <f t="shared" si="21"/>
        <v>0</v>
      </c>
      <c r="K95">
        <f t="shared" ca="1" si="22"/>
        <v>0</v>
      </c>
      <c r="N95" t="str">
        <f t="shared" si="23"/>
        <v/>
      </c>
      <c r="O95" t="str">
        <f t="shared" si="24"/>
        <v/>
      </c>
      <c r="P95">
        <f t="shared" si="25"/>
        <v>0</v>
      </c>
      <c r="Q95">
        <f t="shared" si="26"/>
        <v>2000</v>
      </c>
      <c r="R95">
        <f t="shared" si="27"/>
        <v>0</v>
      </c>
    </row>
    <row r="96" spans="1:42" x14ac:dyDescent="0.4">
      <c r="A96">
        <f t="shared" si="20"/>
        <v>0</v>
      </c>
      <c r="I96" s="80">
        <f ca="1">COUNTIF(INDIRECT(CELL("contents",$N$1)):INDIRECT(CELL("contents",$P$1)),B96)</f>
        <v>0</v>
      </c>
      <c r="J96">
        <f t="shared" si="21"/>
        <v>0</v>
      </c>
      <c r="K96">
        <f t="shared" ca="1" si="22"/>
        <v>0</v>
      </c>
      <c r="N96" t="str">
        <f t="shared" si="23"/>
        <v/>
      </c>
      <c r="O96" t="str">
        <f t="shared" si="24"/>
        <v/>
      </c>
      <c r="P96">
        <f t="shared" si="25"/>
        <v>0</v>
      </c>
      <c r="Q96">
        <f t="shared" si="26"/>
        <v>2000</v>
      </c>
      <c r="R96">
        <f t="shared" si="27"/>
        <v>0</v>
      </c>
    </row>
    <row r="97" spans="1:18" x14ac:dyDescent="0.4">
      <c r="A97">
        <f t="shared" si="20"/>
        <v>0</v>
      </c>
      <c r="I97" s="80">
        <f ca="1">COUNTIF(INDIRECT(CELL("contents",$N$1)):INDIRECT(CELL("contents",$P$1)),B97)</f>
        <v>0</v>
      </c>
      <c r="J97">
        <f t="shared" si="21"/>
        <v>0</v>
      </c>
      <c r="K97">
        <f t="shared" ca="1" si="22"/>
        <v>0</v>
      </c>
      <c r="N97" t="str">
        <f t="shared" si="23"/>
        <v/>
      </c>
      <c r="O97" t="str">
        <f t="shared" si="24"/>
        <v/>
      </c>
      <c r="P97">
        <f t="shared" si="25"/>
        <v>0</v>
      </c>
      <c r="Q97">
        <f t="shared" si="26"/>
        <v>2000</v>
      </c>
      <c r="R97">
        <f t="shared" si="27"/>
        <v>0</v>
      </c>
    </row>
    <row r="98" spans="1:18" x14ac:dyDescent="0.4">
      <c r="A98">
        <f t="shared" si="20"/>
        <v>0</v>
      </c>
      <c r="I98" s="80">
        <f ca="1">COUNTIF(INDIRECT(CELL("contents",$N$1)):INDIRECT(CELL("contents",$P$1)),B98)</f>
        <v>0</v>
      </c>
      <c r="J98">
        <f t="shared" si="21"/>
        <v>0</v>
      </c>
      <c r="K98">
        <f t="shared" ca="1" si="22"/>
        <v>0</v>
      </c>
      <c r="N98" t="str">
        <f t="shared" si="23"/>
        <v/>
      </c>
      <c r="O98" t="str">
        <f t="shared" si="24"/>
        <v/>
      </c>
      <c r="P98">
        <f t="shared" si="25"/>
        <v>0</v>
      </c>
      <c r="Q98">
        <f t="shared" si="26"/>
        <v>2000</v>
      </c>
      <c r="R98">
        <f t="shared" si="27"/>
        <v>0</v>
      </c>
    </row>
    <row r="99" spans="1:18" x14ac:dyDescent="0.4">
      <c r="A99">
        <f t="shared" si="20"/>
        <v>0</v>
      </c>
      <c r="I99" s="80">
        <f ca="1">COUNTIF(INDIRECT(CELL("contents",$N$1)):INDIRECT(CELL("contents",$P$1)),B99)</f>
        <v>0</v>
      </c>
      <c r="J99">
        <f t="shared" si="21"/>
        <v>0</v>
      </c>
      <c r="K99">
        <f t="shared" ca="1" si="22"/>
        <v>0</v>
      </c>
      <c r="N99" t="str">
        <f t="shared" si="23"/>
        <v/>
      </c>
      <c r="O99" t="str">
        <f t="shared" si="24"/>
        <v/>
      </c>
      <c r="P99">
        <f t="shared" si="25"/>
        <v>0</v>
      </c>
      <c r="Q99">
        <f t="shared" si="26"/>
        <v>2000</v>
      </c>
      <c r="R99">
        <f t="shared" si="27"/>
        <v>0</v>
      </c>
    </row>
    <row r="100" spans="1:18" x14ac:dyDescent="0.4">
      <c r="A100">
        <f t="shared" si="20"/>
        <v>0</v>
      </c>
      <c r="I100" s="80">
        <f ca="1">COUNTIF(INDIRECT(CELL("contents",$N$1)):INDIRECT(CELL("contents",$P$1)),B100)</f>
        <v>0</v>
      </c>
      <c r="J100">
        <f t="shared" si="21"/>
        <v>0</v>
      </c>
      <c r="K100">
        <f t="shared" ca="1" si="22"/>
        <v>0</v>
      </c>
      <c r="N100" t="str">
        <f t="shared" si="23"/>
        <v/>
      </c>
      <c r="O100" t="str">
        <f t="shared" si="24"/>
        <v/>
      </c>
      <c r="P100">
        <f t="shared" si="25"/>
        <v>0</v>
      </c>
      <c r="Q100">
        <f t="shared" si="26"/>
        <v>2000</v>
      </c>
      <c r="R100">
        <f t="shared" si="27"/>
        <v>0</v>
      </c>
    </row>
  </sheetData>
  <sortState xmlns:xlrd2="http://schemas.microsoft.com/office/spreadsheetml/2017/richdata2" ref="AK1:AP124">
    <sortCondition ref="AN1:AN1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B4A06-FD5B-461B-A518-AA88D3BA03A8}">
  <dimension ref="A1:B129"/>
  <sheetViews>
    <sheetView topLeftCell="A49" workbookViewId="0">
      <selection activeCell="A67" sqref="A67"/>
    </sheetView>
  </sheetViews>
  <sheetFormatPr defaultRowHeight="14.6" x14ac:dyDescent="0.4"/>
  <sheetData>
    <row r="1" spans="1:2" x14ac:dyDescent="0.4">
      <c r="A1" t="s">
        <v>170</v>
      </c>
      <c r="B1" t="s">
        <v>171</v>
      </c>
    </row>
    <row r="2" spans="1:2" x14ac:dyDescent="0.4">
      <c r="A2">
        <v>1</v>
      </c>
      <c r="B2">
        <v>40</v>
      </c>
    </row>
    <row r="3" spans="1:2" x14ac:dyDescent="0.4">
      <c r="A3">
        <v>2</v>
      </c>
      <c r="B3">
        <v>36</v>
      </c>
    </row>
    <row r="4" spans="1:2" x14ac:dyDescent="0.4">
      <c r="A4">
        <v>3</v>
      </c>
      <c r="B4">
        <v>32</v>
      </c>
    </row>
    <row r="5" spans="1:2" x14ac:dyDescent="0.4">
      <c r="A5">
        <v>4</v>
      </c>
      <c r="B5">
        <v>0</v>
      </c>
    </row>
    <row r="6" spans="1:2" x14ac:dyDescent="0.4">
      <c r="A6">
        <v>5</v>
      </c>
      <c r="B6">
        <v>27</v>
      </c>
    </row>
    <row r="7" spans="1:2" x14ac:dyDescent="0.4">
      <c r="A7">
        <v>6</v>
      </c>
      <c r="B7">
        <v>26</v>
      </c>
    </row>
    <row r="8" spans="1:2" x14ac:dyDescent="0.4">
      <c r="A8">
        <v>7</v>
      </c>
      <c r="B8">
        <v>25</v>
      </c>
    </row>
    <row r="9" spans="1:2" x14ac:dyDescent="0.4">
      <c r="A9">
        <v>8</v>
      </c>
      <c r="B9">
        <v>24</v>
      </c>
    </row>
    <row r="10" spans="1:2" x14ac:dyDescent="0.4">
      <c r="A10">
        <v>9</v>
      </c>
      <c r="B10">
        <v>16</v>
      </c>
    </row>
    <row r="11" spans="1:2" x14ac:dyDescent="0.4">
      <c r="A11">
        <v>10</v>
      </c>
      <c r="B11">
        <v>16</v>
      </c>
    </row>
    <row r="12" spans="1:2" x14ac:dyDescent="0.4">
      <c r="A12">
        <v>11</v>
      </c>
      <c r="B12">
        <v>16</v>
      </c>
    </row>
    <row r="13" spans="1:2" x14ac:dyDescent="0.4">
      <c r="A13">
        <v>12</v>
      </c>
      <c r="B13">
        <v>16</v>
      </c>
    </row>
    <row r="14" spans="1:2" x14ac:dyDescent="0.4">
      <c r="A14">
        <v>13</v>
      </c>
      <c r="B14">
        <v>16</v>
      </c>
    </row>
    <row r="15" spans="1:2" x14ac:dyDescent="0.4">
      <c r="A15">
        <v>14</v>
      </c>
      <c r="B15">
        <v>16</v>
      </c>
    </row>
    <row r="16" spans="1:2" x14ac:dyDescent="0.4">
      <c r="A16">
        <v>15</v>
      </c>
      <c r="B16">
        <v>16</v>
      </c>
    </row>
    <row r="17" spans="1:2" x14ac:dyDescent="0.4">
      <c r="A17">
        <v>16</v>
      </c>
      <c r="B17">
        <v>16</v>
      </c>
    </row>
    <row r="18" spans="1:2" x14ac:dyDescent="0.4">
      <c r="A18">
        <v>17</v>
      </c>
      <c r="B18">
        <v>8</v>
      </c>
    </row>
    <row r="19" spans="1:2" x14ac:dyDescent="0.4">
      <c r="A19">
        <v>18</v>
      </c>
      <c r="B19">
        <v>8</v>
      </c>
    </row>
    <row r="20" spans="1:2" x14ac:dyDescent="0.4">
      <c r="A20">
        <v>19</v>
      </c>
      <c r="B20">
        <v>8</v>
      </c>
    </row>
    <row r="21" spans="1:2" x14ac:dyDescent="0.4">
      <c r="A21">
        <v>20</v>
      </c>
      <c r="B21">
        <v>8</v>
      </c>
    </row>
    <row r="22" spans="1:2" x14ac:dyDescent="0.4">
      <c r="A22">
        <v>21</v>
      </c>
      <c r="B22">
        <v>8</v>
      </c>
    </row>
    <row r="23" spans="1:2" x14ac:dyDescent="0.4">
      <c r="A23">
        <v>22</v>
      </c>
      <c r="B23">
        <v>8</v>
      </c>
    </row>
    <row r="24" spans="1:2" x14ac:dyDescent="0.4">
      <c r="A24">
        <v>23</v>
      </c>
      <c r="B24">
        <v>8</v>
      </c>
    </row>
    <row r="25" spans="1:2" x14ac:dyDescent="0.4">
      <c r="A25">
        <v>24</v>
      </c>
      <c r="B25">
        <v>8</v>
      </c>
    </row>
    <row r="26" spans="1:2" x14ac:dyDescent="0.4">
      <c r="A26">
        <v>25</v>
      </c>
      <c r="B26">
        <v>8</v>
      </c>
    </row>
    <row r="27" spans="1:2" x14ac:dyDescent="0.4">
      <c r="A27">
        <v>26</v>
      </c>
      <c r="B27">
        <v>8</v>
      </c>
    </row>
    <row r="28" spans="1:2" x14ac:dyDescent="0.4">
      <c r="A28">
        <v>27</v>
      </c>
      <c r="B28">
        <v>8</v>
      </c>
    </row>
    <row r="29" spans="1:2" x14ac:dyDescent="0.4">
      <c r="A29">
        <v>28</v>
      </c>
      <c r="B29">
        <v>8</v>
      </c>
    </row>
    <row r="30" spans="1:2" x14ac:dyDescent="0.4">
      <c r="A30">
        <v>29</v>
      </c>
      <c r="B30">
        <v>8</v>
      </c>
    </row>
    <row r="31" spans="1:2" x14ac:dyDescent="0.4">
      <c r="A31">
        <v>30</v>
      </c>
      <c r="B31">
        <v>8</v>
      </c>
    </row>
    <row r="32" spans="1:2" x14ac:dyDescent="0.4">
      <c r="A32">
        <v>31</v>
      </c>
      <c r="B32">
        <v>8</v>
      </c>
    </row>
    <row r="33" spans="1:2" x14ac:dyDescent="0.4">
      <c r="A33">
        <v>32</v>
      </c>
      <c r="B33">
        <v>8</v>
      </c>
    </row>
    <row r="34" spans="1:2" x14ac:dyDescent="0.4">
      <c r="A34">
        <v>33</v>
      </c>
      <c r="B34">
        <v>4</v>
      </c>
    </row>
    <row r="35" spans="1:2" x14ac:dyDescent="0.4">
      <c r="A35">
        <v>34</v>
      </c>
      <c r="B35">
        <v>4</v>
      </c>
    </row>
    <row r="36" spans="1:2" x14ac:dyDescent="0.4">
      <c r="A36">
        <v>35</v>
      </c>
      <c r="B36">
        <v>4</v>
      </c>
    </row>
    <row r="37" spans="1:2" x14ac:dyDescent="0.4">
      <c r="A37">
        <v>36</v>
      </c>
      <c r="B37">
        <v>4</v>
      </c>
    </row>
    <row r="38" spans="1:2" x14ac:dyDescent="0.4">
      <c r="A38">
        <v>37</v>
      </c>
      <c r="B38">
        <v>4</v>
      </c>
    </row>
    <row r="39" spans="1:2" x14ac:dyDescent="0.4">
      <c r="A39">
        <v>38</v>
      </c>
      <c r="B39">
        <v>4</v>
      </c>
    </row>
    <row r="40" spans="1:2" x14ac:dyDescent="0.4">
      <c r="A40">
        <v>39</v>
      </c>
      <c r="B40">
        <v>4</v>
      </c>
    </row>
    <row r="41" spans="1:2" x14ac:dyDescent="0.4">
      <c r="A41">
        <v>40</v>
      </c>
      <c r="B41">
        <v>4</v>
      </c>
    </row>
    <row r="42" spans="1:2" x14ac:dyDescent="0.4">
      <c r="A42">
        <v>41</v>
      </c>
      <c r="B42">
        <v>4</v>
      </c>
    </row>
    <row r="43" spans="1:2" x14ac:dyDescent="0.4">
      <c r="A43">
        <v>42</v>
      </c>
      <c r="B43">
        <v>4</v>
      </c>
    </row>
    <row r="44" spans="1:2" x14ac:dyDescent="0.4">
      <c r="A44">
        <v>43</v>
      </c>
      <c r="B44">
        <v>4</v>
      </c>
    </row>
    <row r="45" spans="1:2" x14ac:dyDescent="0.4">
      <c r="A45">
        <v>44</v>
      </c>
      <c r="B45">
        <v>4</v>
      </c>
    </row>
    <row r="46" spans="1:2" x14ac:dyDescent="0.4">
      <c r="A46">
        <v>45</v>
      </c>
      <c r="B46">
        <v>4</v>
      </c>
    </row>
    <row r="47" spans="1:2" x14ac:dyDescent="0.4">
      <c r="A47">
        <v>46</v>
      </c>
      <c r="B47">
        <v>4</v>
      </c>
    </row>
    <row r="48" spans="1:2" x14ac:dyDescent="0.4">
      <c r="A48">
        <v>47</v>
      </c>
      <c r="B48">
        <v>4</v>
      </c>
    </row>
    <row r="49" spans="1:2" x14ac:dyDescent="0.4">
      <c r="A49">
        <v>48</v>
      </c>
      <c r="B49">
        <v>4</v>
      </c>
    </row>
    <row r="50" spans="1:2" x14ac:dyDescent="0.4">
      <c r="A50">
        <v>49</v>
      </c>
      <c r="B50">
        <v>4</v>
      </c>
    </row>
    <row r="51" spans="1:2" x14ac:dyDescent="0.4">
      <c r="A51">
        <v>50</v>
      </c>
      <c r="B51">
        <v>4</v>
      </c>
    </row>
    <row r="52" spans="1:2" x14ac:dyDescent="0.4">
      <c r="A52">
        <v>51</v>
      </c>
      <c r="B52">
        <v>4</v>
      </c>
    </row>
    <row r="53" spans="1:2" x14ac:dyDescent="0.4">
      <c r="A53">
        <v>52</v>
      </c>
      <c r="B53">
        <v>4</v>
      </c>
    </row>
    <row r="54" spans="1:2" x14ac:dyDescent="0.4">
      <c r="A54">
        <v>53</v>
      </c>
      <c r="B54">
        <v>4</v>
      </c>
    </row>
    <row r="55" spans="1:2" x14ac:dyDescent="0.4">
      <c r="A55">
        <v>54</v>
      </c>
      <c r="B55">
        <v>4</v>
      </c>
    </row>
    <row r="56" spans="1:2" x14ac:dyDescent="0.4">
      <c r="A56">
        <v>55</v>
      </c>
      <c r="B56">
        <v>4</v>
      </c>
    </row>
    <row r="57" spans="1:2" x14ac:dyDescent="0.4">
      <c r="A57">
        <v>56</v>
      </c>
      <c r="B57">
        <v>4</v>
      </c>
    </row>
    <row r="58" spans="1:2" x14ac:dyDescent="0.4">
      <c r="A58">
        <v>57</v>
      </c>
      <c r="B58">
        <v>4</v>
      </c>
    </row>
    <row r="59" spans="1:2" x14ac:dyDescent="0.4">
      <c r="A59">
        <v>58</v>
      </c>
      <c r="B59">
        <v>4</v>
      </c>
    </row>
    <row r="60" spans="1:2" x14ac:dyDescent="0.4">
      <c r="A60">
        <v>59</v>
      </c>
      <c r="B60">
        <v>4</v>
      </c>
    </row>
    <row r="61" spans="1:2" x14ac:dyDescent="0.4">
      <c r="A61">
        <v>60</v>
      </c>
      <c r="B61">
        <v>4</v>
      </c>
    </row>
    <row r="62" spans="1:2" x14ac:dyDescent="0.4">
      <c r="A62">
        <v>61</v>
      </c>
      <c r="B62">
        <v>4</v>
      </c>
    </row>
    <row r="63" spans="1:2" x14ac:dyDescent="0.4">
      <c r="A63">
        <v>62</v>
      </c>
      <c r="B63">
        <v>4</v>
      </c>
    </row>
    <row r="64" spans="1:2" x14ac:dyDescent="0.4">
      <c r="A64">
        <v>63</v>
      </c>
      <c r="B64">
        <v>4</v>
      </c>
    </row>
    <row r="65" spans="1:2" x14ac:dyDescent="0.4">
      <c r="A65">
        <v>64</v>
      </c>
      <c r="B65">
        <v>4</v>
      </c>
    </row>
    <row r="66" spans="1:2" x14ac:dyDescent="0.4">
      <c r="A66">
        <v>65</v>
      </c>
      <c r="B66">
        <v>2</v>
      </c>
    </row>
    <row r="67" spans="1:2" x14ac:dyDescent="0.4">
      <c r="A67">
        <v>66</v>
      </c>
      <c r="B67">
        <v>2</v>
      </c>
    </row>
    <row r="68" spans="1:2" x14ac:dyDescent="0.4">
      <c r="A68">
        <v>67</v>
      </c>
      <c r="B68">
        <v>2</v>
      </c>
    </row>
    <row r="69" spans="1:2" x14ac:dyDescent="0.4">
      <c r="A69">
        <v>68</v>
      </c>
      <c r="B69">
        <v>2</v>
      </c>
    </row>
    <row r="70" spans="1:2" x14ac:dyDescent="0.4">
      <c r="A70">
        <v>69</v>
      </c>
      <c r="B70">
        <v>2</v>
      </c>
    </row>
    <row r="71" spans="1:2" x14ac:dyDescent="0.4">
      <c r="A71">
        <v>70</v>
      </c>
      <c r="B71">
        <v>2</v>
      </c>
    </row>
    <row r="72" spans="1:2" x14ac:dyDescent="0.4">
      <c r="A72">
        <v>71</v>
      </c>
      <c r="B72">
        <v>2</v>
      </c>
    </row>
    <row r="73" spans="1:2" x14ac:dyDescent="0.4">
      <c r="A73">
        <v>72</v>
      </c>
      <c r="B73">
        <v>2</v>
      </c>
    </row>
    <row r="74" spans="1:2" x14ac:dyDescent="0.4">
      <c r="A74">
        <v>73</v>
      </c>
      <c r="B74">
        <v>2</v>
      </c>
    </row>
    <row r="75" spans="1:2" x14ac:dyDescent="0.4">
      <c r="A75">
        <v>74</v>
      </c>
      <c r="B75">
        <v>2</v>
      </c>
    </row>
    <row r="76" spans="1:2" x14ac:dyDescent="0.4">
      <c r="A76">
        <v>75</v>
      </c>
      <c r="B76">
        <v>2</v>
      </c>
    </row>
    <row r="77" spans="1:2" x14ac:dyDescent="0.4">
      <c r="A77">
        <v>76</v>
      </c>
      <c r="B77">
        <v>2</v>
      </c>
    </row>
    <row r="78" spans="1:2" x14ac:dyDescent="0.4">
      <c r="A78">
        <v>77</v>
      </c>
      <c r="B78">
        <v>2</v>
      </c>
    </row>
    <row r="79" spans="1:2" x14ac:dyDescent="0.4">
      <c r="A79">
        <v>78</v>
      </c>
      <c r="B79">
        <v>2</v>
      </c>
    </row>
    <row r="80" spans="1:2" x14ac:dyDescent="0.4">
      <c r="A80">
        <v>79</v>
      </c>
      <c r="B80">
        <v>2</v>
      </c>
    </row>
    <row r="81" spans="1:2" x14ac:dyDescent="0.4">
      <c r="A81">
        <v>80</v>
      </c>
      <c r="B81">
        <v>2</v>
      </c>
    </row>
    <row r="82" spans="1:2" x14ac:dyDescent="0.4">
      <c r="A82">
        <v>81</v>
      </c>
      <c r="B82">
        <v>2</v>
      </c>
    </row>
    <row r="83" spans="1:2" x14ac:dyDescent="0.4">
      <c r="A83">
        <v>82</v>
      </c>
      <c r="B83">
        <v>2</v>
      </c>
    </row>
    <row r="84" spans="1:2" x14ac:dyDescent="0.4">
      <c r="A84">
        <v>83</v>
      </c>
      <c r="B84">
        <v>2</v>
      </c>
    </row>
    <row r="85" spans="1:2" x14ac:dyDescent="0.4">
      <c r="A85">
        <v>84</v>
      </c>
      <c r="B85">
        <v>2</v>
      </c>
    </row>
    <row r="86" spans="1:2" x14ac:dyDescent="0.4">
      <c r="A86">
        <v>85</v>
      </c>
      <c r="B86">
        <v>2</v>
      </c>
    </row>
    <row r="87" spans="1:2" x14ac:dyDescent="0.4">
      <c r="A87">
        <v>86</v>
      </c>
      <c r="B87">
        <v>2</v>
      </c>
    </row>
    <row r="88" spans="1:2" x14ac:dyDescent="0.4">
      <c r="A88">
        <v>87</v>
      </c>
      <c r="B88">
        <v>2</v>
      </c>
    </row>
    <row r="89" spans="1:2" x14ac:dyDescent="0.4">
      <c r="A89">
        <v>88</v>
      </c>
      <c r="B89">
        <v>2</v>
      </c>
    </row>
    <row r="90" spans="1:2" x14ac:dyDescent="0.4">
      <c r="A90">
        <v>89</v>
      </c>
      <c r="B90">
        <v>2</v>
      </c>
    </row>
    <row r="91" spans="1:2" x14ac:dyDescent="0.4">
      <c r="A91">
        <v>90</v>
      </c>
      <c r="B91">
        <v>2</v>
      </c>
    </row>
    <row r="92" spans="1:2" x14ac:dyDescent="0.4">
      <c r="A92">
        <v>91</v>
      </c>
      <c r="B92">
        <v>2</v>
      </c>
    </row>
    <row r="93" spans="1:2" x14ac:dyDescent="0.4">
      <c r="A93">
        <v>92</v>
      </c>
      <c r="B93">
        <v>2</v>
      </c>
    </row>
    <row r="94" spans="1:2" x14ac:dyDescent="0.4">
      <c r="A94">
        <v>93</v>
      </c>
      <c r="B94">
        <v>2</v>
      </c>
    </row>
    <row r="95" spans="1:2" x14ac:dyDescent="0.4">
      <c r="A95">
        <v>94</v>
      </c>
      <c r="B95">
        <v>2</v>
      </c>
    </row>
    <row r="96" spans="1:2" x14ac:dyDescent="0.4">
      <c r="A96">
        <v>95</v>
      </c>
      <c r="B96">
        <v>2</v>
      </c>
    </row>
    <row r="97" spans="1:2" x14ac:dyDescent="0.4">
      <c r="A97">
        <v>96</v>
      </c>
      <c r="B97">
        <v>2</v>
      </c>
    </row>
    <row r="98" spans="1:2" x14ac:dyDescent="0.4">
      <c r="A98">
        <v>97</v>
      </c>
      <c r="B98">
        <v>2</v>
      </c>
    </row>
    <row r="99" spans="1:2" x14ac:dyDescent="0.4">
      <c r="A99">
        <v>98</v>
      </c>
      <c r="B99">
        <v>2</v>
      </c>
    </row>
    <row r="100" spans="1:2" x14ac:dyDescent="0.4">
      <c r="A100">
        <v>99</v>
      </c>
      <c r="B100">
        <v>2</v>
      </c>
    </row>
    <row r="101" spans="1:2" x14ac:dyDescent="0.4">
      <c r="A101">
        <v>100</v>
      </c>
      <c r="B101">
        <v>2</v>
      </c>
    </row>
    <row r="102" spans="1:2" x14ac:dyDescent="0.4">
      <c r="A102">
        <v>101</v>
      </c>
      <c r="B102">
        <v>2</v>
      </c>
    </row>
    <row r="103" spans="1:2" x14ac:dyDescent="0.4">
      <c r="A103">
        <v>102</v>
      </c>
      <c r="B103">
        <v>2</v>
      </c>
    </row>
    <row r="104" spans="1:2" x14ac:dyDescent="0.4">
      <c r="A104">
        <v>103</v>
      </c>
      <c r="B104">
        <v>2</v>
      </c>
    </row>
    <row r="105" spans="1:2" x14ac:dyDescent="0.4">
      <c r="A105">
        <v>104</v>
      </c>
      <c r="B105">
        <v>2</v>
      </c>
    </row>
    <row r="106" spans="1:2" x14ac:dyDescent="0.4">
      <c r="A106">
        <v>105</v>
      </c>
      <c r="B106">
        <v>2</v>
      </c>
    </row>
    <row r="107" spans="1:2" x14ac:dyDescent="0.4">
      <c r="A107">
        <v>106</v>
      </c>
      <c r="B107">
        <v>2</v>
      </c>
    </row>
    <row r="108" spans="1:2" x14ac:dyDescent="0.4">
      <c r="A108">
        <v>107</v>
      </c>
      <c r="B108">
        <v>2</v>
      </c>
    </row>
    <row r="109" spans="1:2" x14ac:dyDescent="0.4">
      <c r="A109">
        <v>108</v>
      </c>
      <c r="B109">
        <v>2</v>
      </c>
    </row>
    <row r="110" spans="1:2" x14ac:dyDescent="0.4">
      <c r="A110">
        <v>109</v>
      </c>
      <c r="B110">
        <v>2</v>
      </c>
    </row>
    <row r="111" spans="1:2" x14ac:dyDescent="0.4">
      <c r="A111">
        <v>110</v>
      </c>
      <c r="B111">
        <v>2</v>
      </c>
    </row>
    <row r="112" spans="1:2" x14ac:dyDescent="0.4">
      <c r="A112">
        <v>111</v>
      </c>
      <c r="B112">
        <v>2</v>
      </c>
    </row>
    <row r="113" spans="1:2" x14ac:dyDescent="0.4">
      <c r="A113">
        <v>112</v>
      </c>
      <c r="B113">
        <v>2</v>
      </c>
    </row>
    <row r="114" spans="1:2" x14ac:dyDescent="0.4">
      <c r="A114">
        <v>113</v>
      </c>
      <c r="B114">
        <v>2</v>
      </c>
    </row>
    <row r="115" spans="1:2" x14ac:dyDescent="0.4">
      <c r="A115">
        <v>114</v>
      </c>
      <c r="B115">
        <v>2</v>
      </c>
    </row>
    <row r="116" spans="1:2" x14ac:dyDescent="0.4">
      <c r="A116">
        <v>115</v>
      </c>
      <c r="B116">
        <v>2</v>
      </c>
    </row>
    <row r="117" spans="1:2" x14ac:dyDescent="0.4">
      <c r="A117">
        <v>116</v>
      </c>
      <c r="B117">
        <v>2</v>
      </c>
    </row>
    <row r="118" spans="1:2" x14ac:dyDescent="0.4">
      <c r="A118">
        <v>117</v>
      </c>
      <c r="B118">
        <v>2</v>
      </c>
    </row>
    <row r="119" spans="1:2" x14ac:dyDescent="0.4">
      <c r="A119">
        <v>118</v>
      </c>
      <c r="B119">
        <v>2</v>
      </c>
    </row>
    <row r="120" spans="1:2" x14ac:dyDescent="0.4">
      <c r="A120">
        <v>119</v>
      </c>
      <c r="B120">
        <v>2</v>
      </c>
    </row>
    <row r="121" spans="1:2" x14ac:dyDescent="0.4">
      <c r="A121">
        <v>120</v>
      </c>
      <c r="B121">
        <v>2</v>
      </c>
    </row>
    <row r="122" spans="1:2" x14ac:dyDescent="0.4">
      <c r="A122">
        <v>121</v>
      </c>
      <c r="B122">
        <v>2</v>
      </c>
    </row>
    <row r="123" spans="1:2" x14ac:dyDescent="0.4">
      <c r="A123">
        <v>122</v>
      </c>
      <c r="B123">
        <v>2</v>
      </c>
    </row>
    <row r="124" spans="1:2" x14ac:dyDescent="0.4">
      <c r="A124">
        <v>123</v>
      </c>
      <c r="B124">
        <v>2</v>
      </c>
    </row>
    <row r="125" spans="1:2" x14ac:dyDescent="0.4">
      <c r="A125">
        <v>124</v>
      </c>
      <c r="B125">
        <v>2</v>
      </c>
    </row>
    <row r="126" spans="1:2" x14ac:dyDescent="0.4">
      <c r="A126">
        <v>125</v>
      </c>
      <c r="B126">
        <v>2</v>
      </c>
    </row>
    <row r="127" spans="1:2" x14ac:dyDescent="0.4">
      <c r="A127">
        <v>126</v>
      </c>
      <c r="B127">
        <v>2</v>
      </c>
    </row>
    <row r="128" spans="1:2" x14ac:dyDescent="0.4">
      <c r="A128">
        <v>127</v>
      </c>
      <c r="B128">
        <v>2</v>
      </c>
    </row>
    <row r="129" spans="1:2" x14ac:dyDescent="0.4">
      <c r="A129">
        <v>128</v>
      </c>
      <c r="B129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Ranking</vt:lpstr>
      <vt:lpstr>Input</vt:lpstr>
      <vt:lpstr>Points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Peter Smith</cp:lastModifiedBy>
  <dcterms:created xsi:type="dcterms:W3CDTF">2013-03-08T18:20:34Z</dcterms:created>
  <dcterms:modified xsi:type="dcterms:W3CDTF">2020-03-09T11:01:21Z</dcterms:modified>
</cp:coreProperties>
</file>